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2688400\Desktop\"/>
    </mc:Choice>
  </mc:AlternateContent>
  <bookViews>
    <workbookView xWindow="0" yWindow="0" windowWidth="19200" windowHeight="10536"/>
  </bookViews>
  <sheets>
    <sheet name="הצעת מחיר למכרז חל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" i="1" l="1"/>
  <c r="L13" i="1" l="1"/>
  <c r="O49" i="1" l="1"/>
  <c r="O48" i="1"/>
  <c r="O23" i="1"/>
  <c r="O58" i="1" l="1"/>
  <c r="O47" i="1"/>
  <c r="O43" i="1"/>
  <c r="O42" i="1"/>
  <c r="O30" i="1"/>
  <c r="O26" i="1"/>
  <c r="O25" i="1"/>
  <c r="O22" i="1"/>
  <c r="O19" i="1"/>
  <c r="O13" i="1"/>
  <c r="O10" i="1"/>
  <c r="O9" i="1"/>
  <c r="O8" i="1"/>
  <c r="O7" i="1"/>
  <c r="L57" i="1" l="1"/>
  <c r="L52" i="1" l="1"/>
  <c r="L60" i="1" l="1"/>
  <c r="L61" i="1" l="1"/>
  <c r="O61" i="1" s="1"/>
  <c r="O60" i="1"/>
  <c r="L58" i="1"/>
  <c r="L56" i="1"/>
  <c r="O56" i="1" s="1"/>
  <c r="L54" i="1"/>
  <c r="O54" i="1" s="1"/>
  <c r="L51" i="1"/>
  <c r="O51" i="1" s="1"/>
  <c r="L50" i="1"/>
  <c r="O50" i="1" s="1"/>
  <c r="L49" i="1"/>
  <c r="L48" i="1"/>
  <c r="L45" i="1"/>
  <c r="O45" i="1" s="1"/>
  <c r="L44" i="1"/>
  <c r="O44" i="1" s="1"/>
  <c r="L43" i="1"/>
  <c r="L42" i="1"/>
  <c r="L41" i="1"/>
  <c r="O41" i="1" s="1"/>
  <c r="L40" i="1"/>
  <c r="O40" i="1" s="1"/>
  <c r="L37" i="1"/>
  <c r="O37" i="1" s="1"/>
  <c r="L36" i="1"/>
  <c r="O36" i="1" s="1"/>
  <c r="L34" i="1"/>
  <c r="O34" i="1" s="1"/>
  <c r="L33" i="1"/>
  <c r="O33" i="1" s="1"/>
  <c r="L32" i="1"/>
  <c r="O32" i="1" s="1"/>
  <c r="L31" i="1"/>
  <c r="O31" i="1" s="1"/>
  <c r="L28" i="1"/>
  <c r="O28" i="1" s="1"/>
  <c r="L24" i="1"/>
  <c r="O24" i="1" s="1"/>
  <c r="L23" i="1"/>
  <c r="L21" i="1"/>
  <c r="O21" i="1" s="1"/>
  <c r="L20" i="1"/>
  <c r="O20" i="1" s="1"/>
  <c r="L18" i="1"/>
  <c r="O18" i="1" s="1"/>
  <c r="L17" i="1"/>
  <c r="O17" i="1" s="1"/>
  <c r="L16" i="1"/>
  <c r="O16" i="1" s="1"/>
  <c r="L15" i="1"/>
  <c r="O15" i="1" s="1"/>
  <c r="L14" i="1"/>
  <c r="O14" i="1" s="1"/>
  <c r="L12" i="1"/>
  <c r="O12" i="1" s="1"/>
  <c r="O11" i="1"/>
  <c r="L9" i="1"/>
  <c r="L8" i="1"/>
  <c r="L26" i="1" l="1"/>
  <c r="L19" i="1"/>
  <c r="L22" i="1"/>
  <c r="L29" i="1"/>
  <c r="O29" i="1" s="1"/>
  <c r="L7" i="1"/>
  <c r="L10" i="1"/>
  <c r="L47" i="1"/>
  <c r="L6" i="1"/>
  <c r="O6" i="1" s="1"/>
  <c r="L27" i="1"/>
  <c r="O27" i="1" s="1"/>
  <c r="L39" i="1"/>
  <c r="O39" i="1" s="1"/>
  <c r="O46" i="1"/>
  <c r="L53" i="1"/>
  <c r="O53" i="1" s="1"/>
  <c r="L55" i="1"/>
  <c r="O55" i="1" s="1"/>
  <c r="O57" i="1"/>
  <c r="L59" i="1"/>
  <c r="O59" i="1" s="1"/>
  <c r="L30" i="1"/>
  <c r="L35" i="1"/>
  <c r="O35" i="1" s="1"/>
  <c r="O52" i="1"/>
  <c r="L25" i="1"/>
  <c r="O63" i="1" l="1"/>
</calcChain>
</file>

<file path=xl/sharedStrings.xml><?xml version="1.0" encoding="utf-8"?>
<sst xmlns="http://schemas.openxmlformats.org/spreadsheetml/2006/main" count="190" uniqueCount="98">
  <si>
    <t>מק"ט שב"ס</t>
  </si>
  <si>
    <t>מס"ד</t>
  </si>
  <si>
    <t>מק"ט ספק</t>
  </si>
  <si>
    <t>מוצר</t>
  </si>
  <si>
    <t>יח' מידה</t>
  </si>
  <si>
    <t>תקן ישראלי</t>
  </si>
  <si>
    <t>תוקף מינמאלי לאספקה</t>
  </si>
  <si>
    <t>הערות כלליות למוצר</t>
  </si>
  <si>
    <t xml:space="preserve">כמות משוערת
 שב"ס </t>
  </si>
  <si>
    <t>משטרה</t>
  </si>
  <si>
    <t>רוה"מ</t>
  </si>
  <si>
    <t>שקית שוקו אישית  180-225 מ"ל</t>
  </si>
  <si>
    <t>יחידה</t>
  </si>
  <si>
    <t>7 ימים</t>
  </si>
  <si>
    <t>חלב בקרטון 1 ליטר- 3% מהדרין</t>
  </si>
  <si>
    <t>חלב בשקית 1 ליטר- 3% מהדרין</t>
  </si>
  <si>
    <t>3 חודשים</t>
  </si>
  <si>
    <t>גבינה לבנה 2 ק"ג 5% רבנות</t>
  </si>
  <si>
    <t>10 ימים</t>
  </si>
  <si>
    <t>גבינה לבנה 2 ק"ג 5% בד"צ</t>
  </si>
  <si>
    <t>גבינה 9% 2 ק"ג רבנות</t>
  </si>
  <si>
    <t>גבינה 9% שקית 2 ק"ג בד"צ</t>
  </si>
  <si>
    <t>גבינה לבנה 5% בגביע  250 גרם</t>
  </si>
  <si>
    <t>גבינה לבנה 250 גרם 3% בד"צ</t>
  </si>
  <si>
    <t>קוטג' 5% 250 גרם-  בד"צ</t>
  </si>
  <si>
    <t>6 ימים</t>
  </si>
  <si>
    <t xml:space="preserve">גבינה קוטג' 5% במשקל 2 ק"ג  </t>
  </si>
  <si>
    <t>ק"ג</t>
  </si>
  <si>
    <t>15 ימים</t>
  </si>
  <si>
    <t>טעמי זיתים, שום שמיר</t>
  </si>
  <si>
    <t>גבינה לבנה 5% 50 גרם בד"צ</t>
  </si>
  <si>
    <t>גבינה קוטג' אישית 80-100 גרם 5%</t>
  </si>
  <si>
    <t>חמאה אישית (מנות) 10 גרם באריזה מוסדית</t>
  </si>
  <si>
    <t>2 חודשים</t>
  </si>
  <si>
    <t xml:space="preserve">גבינה צפתית 5% במשקל 1-2 ק"ג   </t>
  </si>
  <si>
    <t>21 ימים</t>
  </si>
  <si>
    <t>גבינה צפתית מעודנת שוק מקצועי 5% 4 ק"ג</t>
  </si>
  <si>
    <t>11 ימים</t>
  </si>
  <si>
    <t>מעדן חלב דיאט 0% וניל/שוקו 125-150 מ"ל</t>
  </si>
  <si>
    <t>מעדן פירות בטעמים משקל 150 גרם 1.5%-3% שומן</t>
  </si>
  <si>
    <t>לבן 125 מ"ל 3% בד"צ</t>
  </si>
  <si>
    <t>לבן 150-200 מ"ל  3 % בד"צ</t>
  </si>
  <si>
    <t>יוגורט בטעמי פירות 0% 150 מ"ל</t>
  </si>
  <si>
    <t>כל הטעמים</t>
  </si>
  <si>
    <t>גבינה צהובה 9% לייט פרוס 200 גרם</t>
  </si>
  <si>
    <t>גבינה צהובה פרוסה 28% 200 גרם בד"צ</t>
  </si>
  <si>
    <t xml:space="preserve">עם הפרדה בין הפרוסות בנייר </t>
  </si>
  <si>
    <t>גבינה צהובה אישי 28% ,  50 גרם</t>
  </si>
  <si>
    <t>2 פרוסות של 25 גרם</t>
  </si>
  <si>
    <t>חלב סויה 1 ליטר</t>
  </si>
  <si>
    <t>מחיר סל החלב</t>
  </si>
  <si>
    <t>שם המציע</t>
  </si>
  <si>
    <t>חתימה וחותמת מורשי החתימה</t>
  </si>
  <si>
    <t>תאריך</t>
  </si>
  <si>
    <t>מחיר מקסימלי בש"ח לא כולל מע"מ</t>
  </si>
  <si>
    <r>
      <t xml:space="preserve">אומדן כמויות- </t>
    </r>
    <r>
      <rPr>
        <b/>
        <sz val="12"/>
        <rFont val="David"/>
        <family val="2"/>
      </rPr>
      <t>שב"ס + מ"י + רוה"מ</t>
    </r>
  </si>
  <si>
    <t xml:space="preserve">אחוז הנחה בגין שינוע מוצרי ( אחוז משיכה) חלב  מ3.5% </t>
  </si>
  <si>
    <t>מחיר מקסילי להצעה לא כולל מע"מ</t>
  </si>
  <si>
    <t>סה"כ הצעה  המציע לא כולל מע"מ</t>
  </si>
  <si>
    <t xml:space="preserve">למילוי המציע : מחיר ליחידת מידה בש"ח לא כולל  מע"מ </t>
  </si>
  <si>
    <t>סה"כ מחיר כפול כמות בש"ח לא כולל מע"מ</t>
  </si>
  <si>
    <t>חלב לשתיה 3%  200 -500 מ"ל שקית /קרטון בד"צ</t>
  </si>
  <si>
    <t>100 מ"ל</t>
  </si>
  <si>
    <t>שוקו  בבקבוק 1 ליטר</t>
  </si>
  <si>
    <t>חלב בקרטון/כד פלסטיק 2 ליטר 3%   מהדרין</t>
  </si>
  <si>
    <t>גבינת שמנת 25%-30% טבעי / בטעמים באריזה של 1.5 - 2 ק"ג</t>
  </si>
  <si>
    <t>100 גרם</t>
  </si>
  <si>
    <t>גבינה מותכת באריזות של 100-200 גרם</t>
  </si>
  <si>
    <t xml:space="preserve"> גבינה צפתית בטרין-משקל-5% (צפתית מסורתית)</t>
  </si>
  <si>
    <t>מעדן שוקולד/וניל 1.5% 125 גרם מהדרין</t>
  </si>
  <si>
    <t>יוגורט 4% בקרטון/כד פלסטיק  1.5 ק"ג בד"צ</t>
  </si>
  <si>
    <t>יוגורט 4% בכד 3-5 ליטר בד"צ</t>
  </si>
  <si>
    <t>1 ליטר</t>
  </si>
  <si>
    <t>יוגורט עם פצפוצי שוקולד 160-170 גר</t>
  </si>
  <si>
    <t>גבינה צהובה פרוסה בואקום 28%  400-600 גרם בד"צ</t>
  </si>
  <si>
    <t>ממרח טופו בטעם טבעי / גבינה - 200-500 גר</t>
  </si>
  <si>
    <t>חלב דל/נטול לקטוז 1-1.5 ליטר 2%</t>
  </si>
  <si>
    <t>ליטר</t>
  </si>
  <si>
    <t>קוטג' 3% מועשר/רגיל 250 גרם-  מהדרין</t>
  </si>
  <si>
    <t>חמאה 100-200 גרם בד"צ</t>
  </si>
  <si>
    <t>יוגורט פרי 90-100 גרם</t>
  </si>
  <si>
    <t xml:space="preserve">טופו גולמי בוואקום </t>
  </si>
  <si>
    <t>מעדן שוקולד עם קצפת 6%-7% 120-150 מ"ל</t>
  </si>
  <si>
    <t>מעדן חלב ווניל עם קצפת  120-150 מ"ל 6%-7% שומן</t>
  </si>
  <si>
    <t>גבינת עיזים למריחה 5% 250 גרם</t>
  </si>
  <si>
    <t>מעדן חלב 1.5%/3% וניל/שוקו 125-150 מ"ל כשר לפסח  מהדרין</t>
  </si>
  <si>
    <t>חלב בקרטון 1 ליטר- 3% בד"צ</t>
  </si>
  <si>
    <t>יוגורט לבן 1.5%-3% במארז של שמונה גביעים במשקל 150 גרם כל גביע, מחיר ליחידה</t>
  </si>
  <si>
    <t xml:space="preserve">בולגרית מעודנת 5%-16% מהדרין במארז של 1-4 ק"ג </t>
  </si>
  <si>
    <t>שמנת חמוצה בגביע  100 מ"ל בד"צ</t>
  </si>
  <si>
    <t>גבינת קרם שמנת עם זיתים 5% 200 גרם בכשרות רבנות/ מהדרין</t>
  </si>
  <si>
    <t xml:space="preserve"> גבינה צפתית מעודנת 5% בגביע 220-250 גרם</t>
  </si>
  <si>
    <t>גבינה חמוצה לאבנה 5% במארז של  0.5-2 ק"ג</t>
  </si>
  <si>
    <t>חלב בקרטון 1 ליטר- 1% בכשרות מהדרין / רבנות</t>
  </si>
  <si>
    <t xml:space="preserve">נמחק </t>
  </si>
  <si>
    <t>גבינה בולגרית מעודנת/מסורתית  5% בקופסא 250 גרם</t>
  </si>
  <si>
    <r>
      <rPr>
        <u/>
        <sz val="22"/>
        <color theme="1"/>
        <rFont val="David"/>
        <family val="2"/>
      </rPr>
      <t xml:space="preserve">טופס הצעת מחיר </t>
    </r>
    <r>
      <rPr>
        <b/>
        <u/>
        <sz val="24"/>
        <color theme="1"/>
        <rFont val="David"/>
        <family val="2"/>
      </rPr>
      <t xml:space="preserve">מעודכן נכון ל 4/11/2020  </t>
    </r>
    <r>
      <rPr>
        <u/>
        <sz val="22"/>
        <color theme="1"/>
        <rFont val="David"/>
        <family val="2"/>
      </rPr>
      <t>למכרז 23/2020 חלב שב"ס, משטרת ישראל, משרד ראש הממשלה</t>
    </r>
  </si>
  <si>
    <t>הודעת תיקון מספר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</si>
</sst>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&quot;₪&quot;\ #,##0.00"/>
    <numFmt numFmtId="165" formatCode="&quot;₪&quot;\ #,##0.0000"/>
    <numFmt numFmtId="166" formatCode="&quot;₪&quot;\ #,##0.00;&quot;₪&quot;\-#,##0.00"/>
    <numFmt numFmtId="167" formatCode="_ [$₪-40D]\ * #,##0.00_ ;_ [$₪-40D]\ * \-#,##0.00_ ;_ [$₪-40D]\ * &quot;-&quot;??_ ;_ @_ "/>
  </numFmts>
  <fonts count="2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4"/>
      <name val="David"/>
      <family val="2"/>
      <charset val="177"/>
    </font>
    <font>
      <sz val="10"/>
      <name val="Verdana"/>
      <family val="2"/>
    </font>
    <font>
      <sz val="10"/>
      <color indexed="8"/>
      <name val="Arial"/>
      <family val="2"/>
    </font>
    <font>
      <sz val="14"/>
      <color theme="1"/>
      <name val="David"/>
      <family val="2"/>
      <charset val="177"/>
    </font>
    <font>
      <sz val="14"/>
      <color indexed="10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</font>
    <font>
      <b/>
      <sz val="12"/>
      <name val="David"/>
      <family val="2"/>
    </font>
    <font>
      <b/>
      <sz val="16"/>
      <name val="David"/>
      <family val="2"/>
    </font>
    <font>
      <b/>
      <sz val="14"/>
      <color theme="1"/>
      <name val="David"/>
      <family val="2"/>
    </font>
    <font>
      <b/>
      <u/>
      <sz val="22"/>
      <color theme="1"/>
      <name val="David"/>
      <family val="2"/>
    </font>
    <font>
      <b/>
      <sz val="11"/>
      <color theme="1"/>
      <name val="Arial"/>
      <family val="2"/>
      <charset val="177"/>
      <scheme val="minor"/>
    </font>
    <font>
      <b/>
      <sz val="18"/>
      <name val="David"/>
      <family val="2"/>
      <charset val="177"/>
    </font>
    <font>
      <b/>
      <sz val="10"/>
      <name val="Verdana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  <charset val="177"/>
    </font>
    <font>
      <b/>
      <sz val="14"/>
      <color theme="1"/>
      <name val="David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6"/>
      <name val="David"/>
      <family val="2"/>
      <charset val="177"/>
    </font>
    <font>
      <sz val="14"/>
      <name val="David"/>
      <family val="2"/>
    </font>
    <font>
      <b/>
      <sz val="20"/>
      <name val="Verdana"/>
      <family val="2"/>
    </font>
    <font>
      <b/>
      <u/>
      <sz val="24"/>
      <color theme="1"/>
      <name val="David"/>
      <family val="2"/>
    </font>
    <font>
      <u/>
      <sz val="22"/>
      <color theme="1"/>
      <name val="David"/>
      <family val="2"/>
    </font>
    <font>
      <b/>
      <u/>
      <sz val="16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" fontId="6" fillId="6" borderId="2" applyNumberFormat="0" applyProtection="0">
      <alignment horizontal="left" vertical="center" indent="1"/>
    </xf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9" fillId="0" borderId="0" xfId="2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Border="1" applyAlignment="1" applyProtection="1">
      <alignment horizontal="center" vertical="center" wrapText="1"/>
      <protection locked="0"/>
    </xf>
    <xf numFmtId="0" fontId="5" fillId="0" borderId="0" xfId="2" applyFont="1" applyFill="1" applyBorder="1" applyAlignment="1" applyProtection="1">
      <alignment horizontal="right" vertical="center" readingOrder="2"/>
      <protection locked="0"/>
    </xf>
    <xf numFmtId="0" fontId="2" fillId="2" borderId="7" xfId="2" applyFont="1" applyFill="1" applyBorder="1" applyAlignment="1" applyProtection="1">
      <alignment horizontal="center" vertical="center" wrapText="1" readingOrder="2"/>
    </xf>
    <xf numFmtId="0" fontId="2" fillId="2" borderId="8" xfId="2" applyFont="1" applyFill="1" applyBorder="1" applyAlignment="1" applyProtection="1">
      <alignment horizontal="center" vertical="center" wrapText="1" readingOrder="2"/>
    </xf>
    <xf numFmtId="0" fontId="1" fillId="0" borderId="0" xfId="2" applyProtection="1">
      <protection locked="0"/>
    </xf>
    <xf numFmtId="0" fontId="14" fillId="0" borderId="0" xfId="2" applyFont="1" applyAlignment="1" applyProtection="1">
      <alignment horizontal="right"/>
      <protection locked="0"/>
    </xf>
    <xf numFmtId="0" fontId="1" fillId="0" borderId="0" xfId="2" applyAlignment="1" applyProtection="1">
      <alignment horizontal="right"/>
      <protection locked="0"/>
    </xf>
    <xf numFmtId="0" fontId="1" fillId="0" borderId="0" xfId="2" applyAlignment="1" applyProtection="1">
      <alignment wrapText="1"/>
      <protection locked="0"/>
    </xf>
    <xf numFmtId="1" fontId="1" fillId="0" borderId="0" xfId="2" applyNumberFormat="1" applyProtection="1">
      <protection locked="0"/>
    </xf>
    <xf numFmtId="1" fontId="1" fillId="4" borderId="0" xfId="2" applyNumberFormat="1" applyFill="1" applyProtection="1">
      <protection locked="0"/>
    </xf>
    <xf numFmtId="0" fontId="1" fillId="0" borderId="0" xfId="2" applyFill="1" applyProtection="1">
      <protection locked="0"/>
    </xf>
    <xf numFmtId="1" fontId="1" fillId="0" borderId="0" xfId="2" applyNumberFormat="1" applyFill="1" applyProtection="1">
      <protection locked="0"/>
    </xf>
    <xf numFmtId="1" fontId="4" fillId="0" borderId="0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0" xfId="2" applyNumberFormat="1" applyFont="1" applyFill="1" applyBorder="1" applyAlignment="1" applyProtection="1">
      <alignment horizontal="right" vertical="center" wrapText="1" readingOrder="2"/>
      <protection locked="0"/>
    </xf>
    <xf numFmtId="0" fontId="7" fillId="0" borderId="0" xfId="2" applyFont="1" applyFill="1" applyBorder="1" applyAlignment="1" applyProtection="1">
      <alignment wrapText="1"/>
      <protection locked="0"/>
    </xf>
    <xf numFmtId="0" fontId="7" fillId="0" borderId="0" xfId="2" applyFont="1" applyFill="1" applyBorder="1" applyAlignment="1" applyProtection="1">
      <protection locked="0"/>
    </xf>
    <xf numFmtId="41" fontId="4" fillId="0" borderId="0" xfId="3" applyNumberFormat="1" applyFont="1" applyFill="1" applyBorder="1" applyAlignment="1" applyProtection="1">
      <alignment horizontal="center" vertical="center" readingOrder="2"/>
      <protection locked="0"/>
    </xf>
    <xf numFmtId="0" fontId="7" fillId="0" borderId="0" xfId="2" applyFont="1" applyAlignment="1" applyProtection="1">
      <alignment wrapText="1"/>
      <protection locked="0"/>
    </xf>
    <xf numFmtId="0" fontId="7" fillId="0" borderId="0" xfId="2" applyFont="1" applyAlignment="1" applyProtection="1">
      <protection locked="0"/>
    </xf>
    <xf numFmtId="41" fontId="4" fillId="0" borderId="0" xfId="3" applyNumberFormat="1" applyFont="1" applyBorder="1" applyAlignment="1" applyProtection="1">
      <alignment horizontal="center" vertical="center" readingOrder="2"/>
      <protection locked="0"/>
    </xf>
    <xf numFmtId="0" fontId="9" fillId="0" borderId="5" xfId="2" applyFont="1" applyBorder="1" applyAlignment="1" applyProtection="1">
      <alignment horizontal="right" vertical="center" wrapText="1"/>
      <protection locked="0"/>
    </xf>
    <xf numFmtId="165" fontId="9" fillId="0" borderId="5" xfId="2" applyNumberFormat="1" applyFont="1" applyBorder="1" applyAlignment="1" applyProtection="1">
      <alignment horizontal="center" vertical="center" wrapText="1"/>
      <protection locked="0"/>
    </xf>
    <xf numFmtId="0" fontId="2" fillId="0" borderId="0" xfId="2" applyFont="1" applyBorder="1" applyAlignment="1" applyProtection="1">
      <alignment horizontal="center" vertical="center"/>
      <protection locked="0"/>
    </xf>
    <xf numFmtId="1" fontId="4" fillId="8" borderId="0" xfId="2" applyNumberFormat="1" applyFont="1" applyFill="1" applyBorder="1" applyAlignment="1" applyProtection="1">
      <alignment horizontal="center" vertical="center" wrapText="1" readingOrder="2"/>
    </xf>
    <xf numFmtId="0" fontId="5" fillId="8" borderId="0" xfId="2" applyFont="1" applyFill="1" applyBorder="1" applyAlignment="1" applyProtection="1">
      <alignment horizontal="right" vertical="center" readingOrder="2"/>
    </xf>
    <xf numFmtId="0" fontId="7" fillId="8" borderId="0" xfId="2" applyFont="1" applyFill="1" applyBorder="1" applyAlignment="1" applyProtection="1">
      <alignment wrapText="1"/>
    </xf>
    <xf numFmtId="0" fontId="8" fillId="8" borderId="0" xfId="2" applyFont="1" applyFill="1" applyBorder="1" applyAlignment="1" applyProtection="1">
      <alignment wrapText="1"/>
    </xf>
    <xf numFmtId="0" fontId="7" fillId="8" borderId="0" xfId="2" applyFont="1" applyFill="1" applyBorder="1" applyAlignment="1" applyProtection="1"/>
    <xf numFmtId="41" fontId="4" fillId="8" borderId="0" xfId="3" applyNumberFormat="1" applyFont="1" applyFill="1" applyBorder="1" applyAlignment="1" applyProtection="1">
      <alignment horizontal="center" vertical="center" readingOrder="2"/>
    </xf>
    <xf numFmtId="43" fontId="12" fillId="8" borderId="0" xfId="1" applyFont="1" applyFill="1" applyBorder="1" applyAlignment="1" applyProtection="1">
      <alignment horizontal="center" vertical="center" readingOrder="2"/>
    </xf>
    <xf numFmtId="0" fontId="13" fillId="0" borderId="1" xfId="2" applyFont="1" applyFill="1" applyBorder="1" applyAlignment="1" applyProtection="1">
      <alignment horizontal="center" wrapText="1"/>
    </xf>
    <xf numFmtId="44" fontId="3" fillId="3" borderId="9" xfId="6" applyFont="1" applyFill="1" applyBorder="1" applyAlignment="1" applyProtection="1">
      <alignment horizontal="center" vertical="center" wrapText="1" readingOrder="2"/>
    </xf>
    <xf numFmtId="44" fontId="10" fillId="0" borderId="0" xfId="6" applyFont="1" applyFill="1" applyBorder="1" applyAlignment="1" applyProtection="1">
      <alignment horizontal="center" vertical="center" wrapText="1" readingOrder="2"/>
      <protection locked="0"/>
    </xf>
    <xf numFmtId="44" fontId="9" fillId="0" borderId="0" xfId="6" applyFont="1" applyFill="1" applyBorder="1" applyAlignment="1" applyProtection="1">
      <alignment horizontal="center" vertical="center"/>
      <protection locked="0"/>
    </xf>
    <xf numFmtId="167" fontId="1" fillId="0" borderId="0" xfId="6" applyNumberFormat="1" applyAlignment="1" applyProtection="1">
      <alignment horizontal="center" readingOrder="1"/>
      <protection locked="0"/>
    </xf>
    <xf numFmtId="167" fontId="3" fillId="3" borderId="8" xfId="6" applyNumberFormat="1" applyFont="1" applyFill="1" applyBorder="1" applyAlignment="1" applyProtection="1">
      <alignment horizontal="center" vertical="center" wrapText="1" readingOrder="1"/>
    </xf>
    <xf numFmtId="167" fontId="16" fillId="3" borderId="1" xfId="6" applyNumberFormat="1" applyFont="1" applyFill="1" applyBorder="1" applyAlignment="1" applyProtection="1">
      <alignment horizontal="center" vertical="center" wrapText="1" readingOrder="1"/>
      <protection locked="0"/>
    </xf>
    <xf numFmtId="167" fontId="4" fillId="0" borderId="0" xfId="6" applyNumberFormat="1" applyFont="1" applyFill="1" applyBorder="1" applyAlignment="1" applyProtection="1">
      <alignment horizontal="center" vertical="center" wrapText="1" readingOrder="1"/>
      <protection locked="0"/>
    </xf>
    <xf numFmtId="167" fontId="4" fillId="0" borderId="0" xfId="6" applyNumberFormat="1" applyFont="1" applyFill="1" applyBorder="1" applyAlignment="1" applyProtection="1">
      <alignment horizontal="center" vertical="center" readingOrder="1"/>
      <protection locked="0"/>
    </xf>
    <xf numFmtId="167" fontId="9" fillId="0" borderId="0" xfId="6" applyNumberFormat="1" applyFont="1" applyFill="1" applyBorder="1" applyAlignment="1" applyProtection="1">
      <alignment horizontal="center" vertical="center" readingOrder="1"/>
      <protection locked="0"/>
    </xf>
    <xf numFmtId="167" fontId="9" fillId="0" borderId="5" xfId="6" applyNumberFormat="1" applyFont="1" applyFill="1" applyBorder="1" applyAlignment="1" applyProtection="1">
      <alignment horizontal="center" vertical="center" readingOrder="1"/>
      <protection locked="0"/>
    </xf>
    <xf numFmtId="164" fontId="4" fillId="0" borderId="6" xfId="2" applyNumberFormat="1" applyFont="1" applyFill="1" applyBorder="1" applyAlignment="1" applyProtection="1">
      <alignment horizontal="center" vertical="center" readingOrder="1"/>
    </xf>
    <xf numFmtId="164" fontId="10" fillId="0" borderId="1" xfId="2" applyNumberFormat="1" applyFont="1" applyFill="1" applyBorder="1" applyAlignment="1" applyProtection="1">
      <alignment horizontal="center" vertical="center" readingOrder="1"/>
    </xf>
    <xf numFmtId="0" fontId="17" fillId="0" borderId="6" xfId="2" applyFont="1" applyFill="1" applyBorder="1" applyAlignment="1" applyProtection="1">
      <alignment horizontal="right" vertical="center" readingOrder="2"/>
    </xf>
    <xf numFmtId="0" fontId="17" fillId="0" borderId="6" xfId="2" applyFont="1" applyFill="1" applyBorder="1" applyAlignment="1" applyProtection="1">
      <alignment horizontal="center" vertical="center" readingOrder="2"/>
    </xf>
    <xf numFmtId="0" fontId="17" fillId="0" borderId="6" xfId="2" applyFont="1" applyFill="1" applyBorder="1" applyAlignment="1" applyProtection="1">
      <alignment horizontal="center" vertical="center" wrapText="1" readingOrder="2"/>
    </xf>
    <xf numFmtId="0" fontId="2" fillId="0" borderId="6" xfId="2" applyFont="1" applyFill="1" applyBorder="1" applyAlignment="1" applyProtection="1">
      <alignment vertical="center" readingOrder="2"/>
    </xf>
    <xf numFmtId="41" fontId="2" fillId="0" borderId="6" xfId="3" applyNumberFormat="1" applyFont="1" applyFill="1" applyBorder="1" applyAlignment="1" applyProtection="1">
      <alignment horizontal="center" vertical="center" readingOrder="2"/>
    </xf>
    <xf numFmtId="41" fontId="2" fillId="0" borderId="6" xfId="3" applyNumberFormat="1" applyFont="1" applyBorder="1" applyAlignment="1" applyProtection="1">
      <alignment horizontal="center" vertical="center" readingOrder="2"/>
    </xf>
    <xf numFmtId="0" fontId="17" fillId="0" borderId="1" xfId="2" applyFont="1" applyFill="1" applyBorder="1" applyAlignment="1" applyProtection="1">
      <alignment horizontal="right" vertical="center" readingOrder="2"/>
    </xf>
    <xf numFmtId="0" fontId="17" fillId="0" borderId="1" xfId="2" applyFont="1" applyFill="1" applyBorder="1" applyAlignment="1" applyProtection="1">
      <alignment horizontal="center" vertical="center" readingOrder="2"/>
    </xf>
    <xf numFmtId="0" fontId="17" fillId="0" borderId="1" xfId="2" applyFont="1" applyFill="1" applyBorder="1" applyAlignment="1" applyProtection="1">
      <alignment horizontal="center" vertical="center" wrapText="1" readingOrder="2"/>
    </xf>
    <xf numFmtId="0" fontId="2" fillId="0" borderId="1" xfId="2" applyFont="1" applyFill="1" applyBorder="1" applyAlignment="1" applyProtection="1">
      <alignment vertical="center" readingOrder="2"/>
    </xf>
    <xf numFmtId="41" fontId="2" fillId="0" borderId="1" xfId="3" applyNumberFormat="1" applyFont="1" applyFill="1" applyBorder="1" applyAlignment="1" applyProtection="1">
      <alignment horizontal="center" vertical="center" readingOrder="2"/>
    </xf>
    <xf numFmtId="41" fontId="2" fillId="0" borderId="1" xfId="3" applyNumberFormat="1" applyFont="1" applyBorder="1" applyAlignment="1" applyProtection="1">
      <alignment horizontal="center" vertical="center" readingOrder="2"/>
    </xf>
    <xf numFmtId="0" fontId="2" fillId="0" borderId="1" xfId="2" applyFont="1" applyFill="1" applyBorder="1" applyAlignment="1" applyProtection="1">
      <alignment horizontal="center" vertical="center" readingOrder="2"/>
    </xf>
    <xf numFmtId="166" fontId="18" fillId="0" borderId="1" xfId="4" applyNumberFormat="1" applyFont="1" applyFill="1" applyBorder="1" applyAlignment="1" applyProtection="1">
      <alignment horizontal="center" vertical="center" wrapText="1"/>
    </xf>
    <xf numFmtId="0" fontId="17" fillId="0" borderId="1" xfId="2" applyFont="1" applyBorder="1" applyAlignment="1" applyProtection="1">
      <alignment horizontal="center" vertical="center" wrapText="1" readingOrder="2"/>
    </xf>
    <xf numFmtId="0" fontId="9" fillId="0" borderId="1" xfId="2" applyFont="1" applyFill="1" applyBorder="1" applyAlignment="1" applyProtection="1">
      <alignment horizontal="center" vertical="center"/>
    </xf>
    <xf numFmtId="0" fontId="17" fillId="5" borderId="1" xfId="2" applyFont="1" applyFill="1" applyBorder="1" applyAlignment="1" applyProtection="1">
      <alignment horizontal="right" vertical="center" readingOrder="2"/>
    </xf>
    <xf numFmtId="0" fontId="17" fillId="0" borderId="1" xfId="2" applyFont="1" applyBorder="1" applyAlignment="1" applyProtection="1">
      <alignment horizontal="center" vertical="center" readingOrder="2"/>
    </xf>
    <xf numFmtId="0" fontId="17" fillId="0" borderId="1" xfId="2" quotePrefix="1" applyFont="1" applyFill="1" applyBorder="1" applyAlignment="1" applyProtection="1">
      <alignment horizontal="right" vertical="center" readingOrder="2"/>
    </xf>
    <xf numFmtId="0" fontId="19" fillId="0" borderId="1" xfId="2" applyFont="1" applyFill="1" applyBorder="1" applyProtection="1"/>
    <xf numFmtId="0" fontId="17" fillId="7" borderId="1" xfId="2" applyFont="1" applyFill="1" applyBorder="1" applyAlignment="1" applyProtection="1">
      <alignment horizontal="right" vertical="center" readingOrder="2"/>
    </xf>
    <xf numFmtId="0" fontId="17" fillId="0" borderId="1" xfId="2" applyFont="1" applyFill="1" applyBorder="1" applyAlignment="1" applyProtection="1">
      <alignment horizontal="right" vertical="center" wrapText="1" readingOrder="2"/>
    </xf>
    <xf numFmtId="0" fontId="2" fillId="2" borderId="10" xfId="2" applyFont="1" applyFill="1" applyBorder="1" applyAlignment="1" applyProtection="1">
      <alignment horizontal="center" vertical="center" wrapText="1" readingOrder="2"/>
      <protection locked="0"/>
    </xf>
    <xf numFmtId="1" fontId="4" fillId="0" borderId="11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5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6" xfId="2" applyNumberFormat="1" applyFont="1" applyFill="1" applyBorder="1" applyAlignment="1" applyProtection="1">
      <alignment horizontal="center" vertical="center" wrapText="1" readingOrder="2"/>
      <protection locked="0"/>
    </xf>
    <xf numFmtId="0" fontId="10" fillId="0" borderId="18" xfId="2" applyFont="1" applyFill="1" applyBorder="1" applyAlignment="1" applyProtection="1">
      <alignment horizontal="center" wrapText="1"/>
    </xf>
    <xf numFmtId="0" fontId="5" fillId="8" borderId="3" xfId="2" applyFont="1" applyFill="1" applyBorder="1" applyAlignment="1" applyProtection="1">
      <alignment horizontal="right" vertical="center" readingOrder="2"/>
      <protection locked="0"/>
    </xf>
    <xf numFmtId="0" fontId="7" fillId="8" borderId="4" xfId="2" applyFont="1" applyFill="1" applyBorder="1" applyAlignment="1" applyProtection="1">
      <alignment wrapText="1"/>
      <protection locked="0"/>
    </xf>
    <xf numFmtId="0" fontId="9" fillId="8" borderId="4" xfId="2" applyFont="1" applyFill="1" applyBorder="1" applyAlignment="1" applyProtection="1">
      <alignment horizontal="center" vertical="center" wrapText="1"/>
      <protection locked="0"/>
    </xf>
    <xf numFmtId="0" fontId="7" fillId="8" borderId="4" xfId="2" applyFont="1" applyFill="1" applyBorder="1" applyAlignment="1" applyProtection="1">
      <protection locked="0"/>
    </xf>
    <xf numFmtId="41" fontId="4" fillId="8" borderId="4" xfId="3" applyNumberFormat="1" applyFont="1" applyFill="1" applyBorder="1" applyAlignment="1" applyProtection="1">
      <alignment horizontal="center" vertical="center" readingOrder="2"/>
      <protection locked="0"/>
    </xf>
    <xf numFmtId="167" fontId="4" fillId="8" borderId="4" xfId="6" applyNumberFormat="1" applyFont="1" applyFill="1" applyBorder="1" applyAlignment="1" applyProtection="1">
      <alignment horizontal="center" vertical="center" readingOrder="1"/>
      <protection locked="0"/>
    </xf>
    <xf numFmtId="2" fontId="4" fillId="8" borderId="8" xfId="2" applyNumberFormat="1" applyFont="1" applyFill="1" applyBorder="1" applyAlignment="1" applyProtection="1">
      <alignment horizontal="center" vertical="center" readingOrder="2"/>
      <protection locked="0"/>
    </xf>
    <xf numFmtId="167" fontId="12" fillId="9" borderId="0" xfId="6" applyNumberFormat="1" applyFont="1" applyFill="1" applyBorder="1" applyAlignment="1" applyProtection="1">
      <alignment horizontal="center" vertical="center" wrapText="1" readingOrder="1"/>
    </xf>
    <xf numFmtId="44" fontId="15" fillId="0" borderId="0" xfId="6" applyFont="1" applyProtection="1">
      <protection locked="0"/>
    </xf>
    <xf numFmtId="44" fontId="2" fillId="3" borderId="12" xfId="6" applyFont="1" applyFill="1" applyBorder="1" applyAlignment="1" applyProtection="1">
      <alignment horizontal="center" vertical="center" readingOrder="2"/>
    </xf>
    <xf numFmtId="44" fontId="2" fillId="3" borderId="13" xfId="6" applyFont="1" applyFill="1" applyBorder="1" applyAlignment="1" applyProtection="1">
      <alignment horizontal="center" vertical="center" readingOrder="2"/>
    </xf>
    <xf numFmtId="44" fontId="2" fillId="8" borderId="20" xfId="6" applyFont="1" applyFill="1" applyBorder="1" applyAlignment="1" applyProtection="1">
      <alignment horizontal="center" vertical="center" readingOrder="2"/>
      <protection locked="0"/>
    </xf>
    <xf numFmtId="44" fontId="2" fillId="0" borderId="0" xfId="6" applyFont="1" applyFill="1" applyBorder="1" applyAlignment="1" applyProtection="1">
      <alignment horizontal="center" vertical="center" wrapText="1" readingOrder="2"/>
      <protection locked="0"/>
    </xf>
    <xf numFmtId="44" fontId="2" fillId="0" borderId="0" xfId="6" applyFont="1" applyFill="1" applyBorder="1" applyAlignment="1" applyProtection="1">
      <alignment horizontal="center" vertical="center" readingOrder="2"/>
      <protection locked="0"/>
    </xf>
    <xf numFmtId="44" fontId="20" fillId="0" borderId="19" xfId="6" applyFont="1" applyFill="1" applyBorder="1" applyAlignment="1" applyProtection="1">
      <alignment wrapText="1"/>
    </xf>
    <xf numFmtId="44" fontId="22" fillId="8" borderId="13" xfId="6" applyFont="1" applyFill="1" applyBorder="1" applyAlignment="1" applyProtection="1">
      <alignment horizontal="center" vertical="center" readingOrder="2"/>
    </xf>
    <xf numFmtId="44" fontId="21" fillId="0" borderId="1" xfId="6" applyFont="1" applyBorder="1" applyProtection="1">
      <protection locked="0"/>
    </xf>
    <xf numFmtId="0" fontId="17" fillId="0" borderId="1" xfId="2" quotePrefix="1" applyFont="1" applyFill="1" applyBorder="1" applyAlignment="1" applyProtection="1">
      <alignment horizontal="right" vertical="center" wrapText="1" readingOrder="2"/>
    </xf>
    <xf numFmtId="1" fontId="1" fillId="10" borderId="0" xfId="2" applyNumberFormat="1" applyFill="1" applyProtection="1">
      <protection locked="0"/>
    </xf>
    <xf numFmtId="1" fontId="23" fillId="3" borderId="1" xfId="6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2" applyFont="1" applyProtection="1">
      <protection locked="0"/>
    </xf>
    <xf numFmtId="41" fontId="2" fillId="11" borderId="1" xfId="3" applyNumberFormat="1" applyFont="1" applyFill="1" applyBorder="1" applyAlignment="1" applyProtection="1">
      <alignment horizontal="center" vertical="center" readingOrder="2"/>
    </xf>
    <xf numFmtId="167" fontId="16" fillId="11" borderId="1" xfId="6" applyNumberFormat="1" applyFont="1" applyFill="1" applyBorder="1" applyAlignment="1" applyProtection="1">
      <alignment horizontal="center" vertical="center" wrapText="1" readingOrder="1"/>
      <protection locked="0"/>
    </xf>
    <xf numFmtId="164" fontId="10" fillId="11" borderId="1" xfId="2" applyNumberFormat="1" applyFont="1" applyFill="1" applyBorder="1" applyAlignment="1" applyProtection="1">
      <alignment horizontal="center" vertical="center" readingOrder="1"/>
    </xf>
    <xf numFmtId="44" fontId="2" fillId="11" borderId="13" xfId="6" applyFont="1" applyFill="1" applyBorder="1" applyAlignment="1" applyProtection="1">
      <alignment horizontal="center" vertical="center" readingOrder="2"/>
    </xf>
    <xf numFmtId="0" fontId="27" fillId="0" borderId="0" xfId="2" applyFont="1" applyProtection="1">
      <protection locked="0"/>
    </xf>
    <xf numFmtId="1" fontId="2" fillId="0" borderId="3" xfId="2" applyNumberFormat="1" applyFont="1" applyFill="1" applyBorder="1" applyAlignment="1" applyProtection="1">
      <alignment horizontal="center" vertical="center" wrapText="1" readingOrder="2"/>
      <protection locked="0"/>
    </xf>
    <xf numFmtId="1" fontId="2" fillId="0" borderId="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3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17" xfId="2" applyNumberFormat="1" applyFont="1" applyFill="1" applyBorder="1" applyAlignment="1" applyProtection="1">
      <alignment horizontal="center" vertical="center" wrapText="1" readingOrder="2"/>
      <protection locked="0"/>
    </xf>
    <xf numFmtId="0" fontId="24" fillId="0" borderId="21" xfId="2" applyFont="1" applyFill="1" applyBorder="1" applyAlignment="1" applyProtection="1">
      <alignment horizontal="center" vertical="center" readingOrder="2"/>
    </xf>
    <xf numFmtId="0" fontId="24" fillId="0" borderId="22" xfId="2" applyFont="1" applyFill="1" applyBorder="1" applyAlignment="1" applyProtection="1">
      <alignment horizontal="center" vertical="center" readingOrder="2"/>
    </xf>
    <xf numFmtId="0" fontId="24" fillId="0" borderId="23" xfId="2" applyFont="1" applyFill="1" applyBorder="1" applyAlignment="1" applyProtection="1">
      <alignment horizontal="center" vertical="center" readingOrder="2"/>
    </xf>
  </cellXfs>
  <cellStyles count="7">
    <cellStyle name="Comma" xfId="1" builtinId="3"/>
    <cellStyle name="Comma 2" xfId="3"/>
    <cellStyle name="Currency" xfId="6" builtinId="4"/>
    <cellStyle name="Normal" xfId="0" builtinId="0"/>
    <cellStyle name="Normal 2" xfId="2"/>
    <cellStyle name="Normal_גיליון1" xfId="4"/>
    <cellStyle name="SAPBEXstdItem" xfId="5"/>
  </cellStyles>
  <dxfs count="27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35</xdr:row>
      <xdr:rowOff>0</xdr:rowOff>
    </xdr:from>
    <xdr:to>
      <xdr:col>4</xdr:col>
      <xdr:colOff>596900</xdr:colOff>
      <xdr:row>86</xdr:row>
      <xdr:rowOff>0</xdr:rowOff>
    </xdr:to>
    <xdr:pic>
      <xdr:nvPicPr>
        <xdr:cNvPr id="2" name="BExB01Z1DEZQ0SS1BPUHK7GZ8URF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885775" y="7943850"/>
          <a:ext cx="4171950" cy="133064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4</xdr:col>
      <xdr:colOff>596900</xdr:colOff>
      <xdr:row>86</xdr:row>
      <xdr:rowOff>0</xdr:rowOff>
    </xdr:to>
    <xdr:pic>
      <xdr:nvPicPr>
        <xdr:cNvPr id="3" name="BExB01Z1DEZQ0SS1BPUHK7GZ8URF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885775" y="8658225"/>
          <a:ext cx="4171950" cy="1259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2"/>
  <sheetViews>
    <sheetView rightToLeft="1" tabSelected="1" topLeftCell="B1" zoomScale="115" zoomScaleNormal="115" zoomScaleSheetLayoutView="90" workbookViewId="0">
      <selection activeCell="D7" sqref="D7"/>
    </sheetView>
  </sheetViews>
  <sheetFormatPr defaultColWidth="7.69921875" defaultRowHeight="13.8" x14ac:dyDescent="0.25"/>
  <cols>
    <col min="1" max="1" width="11.5" style="6" hidden="1" customWidth="1"/>
    <col min="2" max="2" width="5.8984375" style="6" bestFit="1" customWidth="1"/>
    <col min="3" max="3" width="9.59765625" style="6" customWidth="1"/>
    <col min="4" max="4" width="43.69921875" style="8" customWidth="1"/>
    <col min="5" max="5" width="8.5" style="6" customWidth="1"/>
    <col min="6" max="6" width="11.09765625" style="6" customWidth="1"/>
    <col min="7" max="7" width="11.69921875" style="6" customWidth="1"/>
    <col min="8" max="8" width="12.8984375" style="6" customWidth="1"/>
    <col min="9" max="9" width="16.19921875" style="6" hidden="1" customWidth="1"/>
    <col min="10" max="10" width="9.8984375" style="6" hidden="1" customWidth="1"/>
    <col min="11" max="11" width="9.09765625" style="6" hidden="1" customWidth="1"/>
    <col min="12" max="12" width="12.09765625" style="6" customWidth="1"/>
    <col min="13" max="13" width="18.19921875" style="36" customWidth="1"/>
    <col min="14" max="14" width="16.8984375" style="6" customWidth="1"/>
    <col min="15" max="15" width="19" style="81" customWidth="1"/>
    <col min="16" max="16" width="33.09765625" style="6" customWidth="1"/>
    <col min="17" max="17" width="14.09765625" style="6" customWidth="1"/>
    <col min="18" max="18" width="12" style="6" customWidth="1"/>
    <col min="19" max="16384" width="7.69921875" style="6"/>
  </cols>
  <sheetData>
    <row r="2" spans="1:15" ht="30.6" x14ac:dyDescent="0.55000000000000004">
      <c r="D2" s="7" t="s">
        <v>96</v>
      </c>
    </row>
    <row r="3" spans="1:15" ht="28.2" x14ac:dyDescent="0.5">
      <c r="D3" s="7"/>
      <c r="F3" s="98" t="s">
        <v>97</v>
      </c>
    </row>
    <row r="4" spans="1:15" ht="15.75" thickBot="1" x14ac:dyDescent="0.3"/>
    <row r="5" spans="1:15" s="9" customFormat="1" ht="67.8" thickBot="1" x14ac:dyDescent="0.3">
      <c r="A5" s="9" t="s">
        <v>0</v>
      </c>
      <c r="B5" s="67" t="s">
        <v>1</v>
      </c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55</v>
      </c>
      <c r="M5" s="37" t="s">
        <v>59</v>
      </c>
      <c r="N5" s="5" t="s">
        <v>54</v>
      </c>
      <c r="O5" s="33" t="s">
        <v>60</v>
      </c>
    </row>
    <row r="6" spans="1:15" ht="22.8" x14ac:dyDescent="0.25">
      <c r="A6" s="10">
        <v>4100011</v>
      </c>
      <c r="B6" s="68">
        <v>1</v>
      </c>
      <c r="C6" s="92"/>
      <c r="D6" s="45" t="s">
        <v>11</v>
      </c>
      <c r="E6" s="46" t="s">
        <v>12</v>
      </c>
      <c r="F6" s="46">
        <v>284</v>
      </c>
      <c r="G6" s="47" t="s">
        <v>13</v>
      </c>
      <c r="H6" s="48"/>
      <c r="I6" s="49">
        <v>89950</v>
      </c>
      <c r="J6" s="49">
        <v>117324</v>
      </c>
      <c r="K6" s="50">
        <v>1450</v>
      </c>
      <c r="L6" s="50">
        <f>SUM(I6:K6)</f>
        <v>208724</v>
      </c>
      <c r="M6" s="38"/>
      <c r="N6" s="43"/>
      <c r="O6" s="82">
        <f>M6*L6</f>
        <v>0</v>
      </c>
    </row>
    <row r="7" spans="1:15" ht="22.8" x14ac:dyDescent="0.25">
      <c r="A7" s="11">
        <v>4100023</v>
      </c>
      <c r="B7" s="68">
        <v>2</v>
      </c>
      <c r="C7" s="92"/>
      <c r="D7" s="51" t="s">
        <v>14</v>
      </c>
      <c r="E7" s="52" t="s">
        <v>12</v>
      </c>
      <c r="F7" s="52">
        <v>284</v>
      </c>
      <c r="G7" s="53" t="s">
        <v>13</v>
      </c>
      <c r="H7" s="54"/>
      <c r="I7" s="55">
        <v>78048</v>
      </c>
      <c r="J7" s="55">
        <v>31516</v>
      </c>
      <c r="K7" s="55">
        <v>85183</v>
      </c>
      <c r="L7" s="55">
        <f t="shared" ref="L7:L61" si="0">SUM(I7:K7)</f>
        <v>194747</v>
      </c>
      <c r="M7" s="38"/>
      <c r="N7" s="44">
        <v>3.95</v>
      </c>
      <c r="O7" s="83">
        <f>IF(M7&gt;N7,"ERROR",M7*L7)</f>
        <v>0</v>
      </c>
    </row>
    <row r="8" spans="1:15" ht="22.8" x14ac:dyDescent="0.25">
      <c r="A8" s="11">
        <v>41000241</v>
      </c>
      <c r="B8" s="68">
        <v>3</v>
      </c>
      <c r="C8" s="92"/>
      <c r="D8" s="51" t="s">
        <v>15</v>
      </c>
      <c r="E8" s="52" t="s">
        <v>12</v>
      </c>
      <c r="F8" s="52">
        <v>284</v>
      </c>
      <c r="G8" s="53" t="s">
        <v>13</v>
      </c>
      <c r="H8" s="54"/>
      <c r="I8" s="55">
        <v>3264</v>
      </c>
      <c r="J8" s="55"/>
      <c r="K8" s="55"/>
      <c r="L8" s="55">
        <f t="shared" si="0"/>
        <v>3264</v>
      </c>
      <c r="M8" s="38"/>
      <c r="N8" s="44">
        <v>3.56</v>
      </c>
      <c r="O8" s="83">
        <f t="shared" ref="O8:O10" si="1">IF(M8&gt;N8,"ERROR",M8*L8)</f>
        <v>0</v>
      </c>
    </row>
    <row r="9" spans="1:15" ht="22.8" x14ac:dyDescent="0.25">
      <c r="A9" s="11">
        <v>41000242</v>
      </c>
      <c r="B9" s="68">
        <v>4</v>
      </c>
      <c r="C9" s="92"/>
      <c r="D9" s="51" t="s">
        <v>86</v>
      </c>
      <c r="E9" s="52" t="s">
        <v>12</v>
      </c>
      <c r="F9" s="52">
        <v>284</v>
      </c>
      <c r="G9" s="53" t="s">
        <v>13</v>
      </c>
      <c r="H9" s="54"/>
      <c r="I9" s="55">
        <v>1656</v>
      </c>
      <c r="J9" s="55"/>
      <c r="K9" s="55">
        <v>6978</v>
      </c>
      <c r="L9" s="55">
        <f t="shared" si="0"/>
        <v>8634</v>
      </c>
      <c r="M9" s="38"/>
      <c r="N9" s="44">
        <v>3.94</v>
      </c>
      <c r="O9" s="83">
        <f t="shared" si="1"/>
        <v>0</v>
      </c>
    </row>
    <row r="10" spans="1:15" ht="22.8" x14ac:dyDescent="0.25">
      <c r="A10" s="11">
        <v>4100451</v>
      </c>
      <c r="B10" s="68">
        <v>5</v>
      </c>
      <c r="C10" s="92"/>
      <c r="D10" s="51" t="s">
        <v>93</v>
      </c>
      <c r="E10" s="52" t="s">
        <v>12</v>
      </c>
      <c r="F10" s="52">
        <v>284</v>
      </c>
      <c r="G10" s="53" t="s">
        <v>13</v>
      </c>
      <c r="H10" s="54"/>
      <c r="I10" s="55">
        <v>2556</v>
      </c>
      <c r="J10" s="55">
        <v>1665</v>
      </c>
      <c r="K10" s="55">
        <v>12060</v>
      </c>
      <c r="L10" s="55">
        <f>SUM(I10:K10)</f>
        <v>16281</v>
      </c>
      <c r="M10" s="38"/>
      <c r="N10" s="44">
        <v>3.75</v>
      </c>
      <c r="O10" s="83">
        <f t="shared" si="1"/>
        <v>0</v>
      </c>
    </row>
    <row r="11" spans="1:15" s="12" customFormat="1" ht="22.8" x14ac:dyDescent="0.25">
      <c r="A11" s="91">
        <v>4100031</v>
      </c>
      <c r="B11" s="68">
        <v>6</v>
      </c>
      <c r="C11" s="92"/>
      <c r="D11" s="51" t="s">
        <v>61</v>
      </c>
      <c r="E11" s="52" t="s">
        <v>62</v>
      </c>
      <c r="F11" s="52">
        <v>284</v>
      </c>
      <c r="G11" s="53" t="s">
        <v>13</v>
      </c>
      <c r="H11" s="54"/>
      <c r="I11" s="55">
        <v>39500</v>
      </c>
      <c r="J11" s="55"/>
      <c r="K11" s="56"/>
      <c r="L11" s="56">
        <v>79000</v>
      </c>
      <c r="M11" s="38"/>
      <c r="N11" s="44"/>
      <c r="O11" s="83">
        <f t="shared" ref="O11:O61" si="2">M11*L11</f>
        <v>0</v>
      </c>
    </row>
    <row r="12" spans="1:15" ht="22.8" x14ac:dyDescent="0.25">
      <c r="A12" s="10">
        <v>4101193</v>
      </c>
      <c r="B12" s="68">
        <v>7</v>
      </c>
      <c r="C12" s="92"/>
      <c r="D12" s="51" t="s">
        <v>63</v>
      </c>
      <c r="E12" s="52" t="s">
        <v>12</v>
      </c>
      <c r="F12" s="52">
        <v>284</v>
      </c>
      <c r="G12" s="53" t="s">
        <v>16</v>
      </c>
      <c r="H12" s="54"/>
      <c r="I12" s="55">
        <v>7695</v>
      </c>
      <c r="J12" s="55"/>
      <c r="K12" s="56"/>
      <c r="L12" s="56">
        <f t="shared" si="0"/>
        <v>7695</v>
      </c>
      <c r="M12" s="38"/>
      <c r="N12" s="44"/>
      <c r="O12" s="83">
        <f t="shared" si="2"/>
        <v>0</v>
      </c>
    </row>
    <row r="13" spans="1:15" ht="22.8" x14ac:dyDescent="0.25">
      <c r="A13" s="11">
        <v>4100021</v>
      </c>
      <c r="B13" s="68">
        <v>8</v>
      </c>
      <c r="C13" s="92"/>
      <c r="D13" s="51" t="s">
        <v>64</v>
      </c>
      <c r="E13" s="52" t="s">
        <v>12</v>
      </c>
      <c r="F13" s="52">
        <v>284</v>
      </c>
      <c r="G13" s="53" t="s">
        <v>13</v>
      </c>
      <c r="H13" s="54"/>
      <c r="I13" s="55">
        <v>48</v>
      </c>
      <c r="J13" s="55"/>
      <c r="K13" s="55">
        <v>108</v>
      </c>
      <c r="L13" s="55">
        <f t="shared" si="0"/>
        <v>156</v>
      </c>
      <c r="M13" s="38"/>
      <c r="N13" s="44">
        <v>7.88</v>
      </c>
      <c r="O13" s="83">
        <f>IF(M13&gt;N13,"ERROR",M13*L13)</f>
        <v>0</v>
      </c>
    </row>
    <row r="14" spans="1:15" ht="22.8" x14ac:dyDescent="0.25">
      <c r="A14" s="10">
        <v>4101211</v>
      </c>
      <c r="B14" s="68">
        <v>9</v>
      </c>
      <c r="C14" s="92"/>
      <c r="D14" s="51" t="s">
        <v>76</v>
      </c>
      <c r="E14" s="52" t="s">
        <v>77</v>
      </c>
      <c r="F14" s="52">
        <v>284</v>
      </c>
      <c r="G14" s="53" t="s">
        <v>13</v>
      </c>
      <c r="H14" s="54"/>
      <c r="I14" s="55">
        <v>240</v>
      </c>
      <c r="J14" s="55"/>
      <c r="K14" s="56"/>
      <c r="L14" s="56">
        <f t="shared" si="0"/>
        <v>240</v>
      </c>
      <c r="M14" s="38"/>
      <c r="N14" s="44"/>
      <c r="O14" s="83">
        <f t="shared" si="2"/>
        <v>0</v>
      </c>
    </row>
    <row r="15" spans="1:15" ht="22.8" x14ac:dyDescent="0.25">
      <c r="A15" s="10">
        <v>4100211</v>
      </c>
      <c r="B15" s="68">
        <v>10</v>
      </c>
      <c r="C15" s="92"/>
      <c r="D15" s="51" t="s">
        <v>17</v>
      </c>
      <c r="E15" s="53" t="s">
        <v>12</v>
      </c>
      <c r="F15" s="52">
        <v>115</v>
      </c>
      <c r="G15" s="53" t="s">
        <v>18</v>
      </c>
      <c r="H15" s="57"/>
      <c r="I15" s="55">
        <v>3361</v>
      </c>
      <c r="J15" s="55"/>
      <c r="K15" s="56"/>
      <c r="L15" s="56">
        <f t="shared" si="0"/>
        <v>3361</v>
      </c>
      <c r="M15" s="38"/>
      <c r="N15" s="44"/>
      <c r="O15" s="83">
        <f t="shared" si="2"/>
        <v>0</v>
      </c>
    </row>
    <row r="16" spans="1:15" ht="22.8" x14ac:dyDescent="0.25">
      <c r="A16" s="10">
        <v>4100215</v>
      </c>
      <c r="B16" s="68">
        <v>11</v>
      </c>
      <c r="C16" s="92"/>
      <c r="D16" s="51" t="s">
        <v>19</v>
      </c>
      <c r="E16" s="53" t="s">
        <v>12</v>
      </c>
      <c r="F16" s="52">
        <v>115</v>
      </c>
      <c r="G16" s="53" t="s">
        <v>18</v>
      </c>
      <c r="H16" s="57"/>
      <c r="I16" s="55">
        <v>1335</v>
      </c>
      <c r="J16" s="55">
        <v>8</v>
      </c>
      <c r="K16" s="56"/>
      <c r="L16" s="56">
        <f t="shared" si="0"/>
        <v>1343</v>
      </c>
      <c r="M16" s="38"/>
      <c r="N16" s="44"/>
      <c r="O16" s="83">
        <f t="shared" si="2"/>
        <v>0</v>
      </c>
    </row>
    <row r="17" spans="1:15" ht="22.8" x14ac:dyDescent="0.25">
      <c r="A17" s="10">
        <v>4100221</v>
      </c>
      <c r="B17" s="68">
        <v>12</v>
      </c>
      <c r="C17" s="92"/>
      <c r="D17" s="51" t="s">
        <v>20</v>
      </c>
      <c r="E17" s="53" t="s">
        <v>12</v>
      </c>
      <c r="F17" s="52">
        <v>115</v>
      </c>
      <c r="G17" s="53" t="s">
        <v>18</v>
      </c>
      <c r="H17" s="57"/>
      <c r="I17" s="55">
        <v>6098</v>
      </c>
      <c r="J17" s="55"/>
      <c r="K17" s="56"/>
      <c r="L17" s="56">
        <f t="shared" si="0"/>
        <v>6098</v>
      </c>
      <c r="M17" s="38"/>
      <c r="N17" s="44"/>
      <c r="O17" s="83">
        <f t="shared" si="2"/>
        <v>0</v>
      </c>
    </row>
    <row r="18" spans="1:15" ht="22.8" x14ac:dyDescent="0.25">
      <c r="A18" s="10">
        <v>4100222</v>
      </c>
      <c r="B18" s="68">
        <v>13</v>
      </c>
      <c r="C18" s="92"/>
      <c r="D18" s="51" t="s">
        <v>21</v>
      </c>
      <c r="E18" s="53" t="s">
        <v>12</v>
      </c>
      <c r="F18" s="52">
        <v>115</v>
      </c>
      <c r="G18" s="53" t="s">
        <v>18</v>
      </c>
      <c r="H18" s="57"/>
      <c r="I18" s="55">
        <v>3886</v>
      </c>
      <c r="J18" s="55">
        <v>471</v>
      </c>
      <c r="K18" s="56"/>
      <c r="L18" s="56">
        <f t="shared" si="0"/>
        <v>4357</v>
      </c>
      <c r="M18" s="38"/>
      <c r="N18" s="44"/>
      <c r="O18" s="83">
        <f t="shared" si="2"/>
        <v>0</v>
      </c>
    </row>
    <row r="19" spans="1:15" s="12" customFormat="1" ht="22.8" x14ac:dyDescent="0.25">
      <c r="A19" s="11">
        <v>4100041</v>
      </c>
      <c r="B19" s="68">
        <v>14</v>
      </c>
      <c r="C19" s="92"/>
      <c r="D19" s="51" t="s">
        <v>22</v>
      </c>
      <c r="E19" s="53" t="s">
        <v>12</v>
      </c>
      <c r="F19" s="52">
        <v>115</v>
      </c>
      <c r="G19" s="53" t="s">
        <v>18</v>
      </c>
      <c r="H19" s="57"/>
      <c r="I19" s="55">
        <v>279480</v>
      </c>
      <c r="J19" s="55">
        <v>12725</v>
      </c>
      <c r="K19" s="55">
        <v>1248</v>
      </c>
      <c r="L19" s="55">
        <f t="shared" si="0"/>
        <v>293453</v>
      </c>
      <c r="M19" s="38"/>
      <c r="N19" s="44">
        <v>3.08</v>
      </c>
      <c r="O19" s="83">
        <f>IF(M19&gt;N19,"ERROR",M19*L19)</f>
        <v>0</v>
      </c>
    </row>
    <row r="20" spans="1:15" ht="22.8" x14ac:dyDescent="0.25">
      <c r="A20" s="10">
        <v>4101221</v>
      </c>
      <c r="B20" s="68">
        <v>15</v>
      </c>
      <c r="C20" s="92"/>
      <c r="D20" s="63" t="s">
        <v>78</v>
      </c>
      <c r="E20" s="53" t="s">
        <v>12</v>
      </c>
      <c r="F20" s="52">
        <v>115</v>
      </c>
      <c r="G20" s="53" t="s">
        <v>18</v>
      </c>
      <c r="H20" s="57"/>
      <c r="I20" s="55">
        <v>156</v>
      </c>
      <c r="J20" s="55"/>
      <c r="K20" s="55"/>
      <c r="L20" s="56">
        <f t="shared" si="0"/>
        <v>156</v>
      </c>
      <c r="M20" s="38"/>
      <c r="N20" s="44"/>
      <c r="O20" s="83">
        <f t="shared" si="2"/>
        <v>0</v>
      </c>
    </row>
    <row r="21" spans="1:15" ht="22.8" x14ac:dyDescent="0.25">
      <c r="A21" s="10">
        <v>4101222</v>
      </c>
      <c r="B21" s="68">
        <v>16</v>
      </c>
      <c r="C21" s="92"/>
      <c r="D21" s="51" t="s">
        <v>23</v>
      </c>
      <c r="E21" s="53" t="s">
        <v>12</v>
      </c>
      <c r="F21" s="52">
        <v>116</v>
      </c>
      <c r="G21" s="53" t="s">
        <v>18</v>
      </c>
      <c r="H21" s="57"/>
      <c r="I21" s="55">
        <v>126</v>
      </c>
      <c r="J21" s="55"/>
      <c r="K21" s="55">
        <v>12</v>
      </c>
      <c r="L21" s="56">
        <f t="shared" si="0"/>
        <v>138</v>
      </c>
      <c r="M21" s="38"/>
      <c r="N21" s="44"/>
      <c r="O21" s="83">
        <f t="shared" si="2"/>
        <v>0</v>
      </c>
    </row>
    <row r="22" spans="1:15" ht="22.8" x14ac:dyDescent="0.25">
      <c r="A22" s="10">
        <v>4100054</v>
      </c>
      <c r="B22" s="68">
        <v>17</v>
      </c>
      <c r="C22" s="92"/>
      <c r="D22" s="51" t="s">
        <v>24</v>
      </c>
      <c r="E22" s="53" t="s">
        <v>12</v>
      </c>
      <c r="F22" s="52">
        <v>115</v>
      </c>
      <c r="G22" s="53" t="s">
        <v>25</v>
      </c>
      <c r="H22" s="57"/>
      <c r="I22" s="55">
        <v>240940</v>
      </c>
      <c r="J22" s="55">
        <v>17694</v>
      </c>
      <c r="K22" s="55">
        <v>1584</v>
      </c>
      <c r="L22" s="56">
        <f t="shared" si="0"/>
        <v>260218</v>
      </c>
      <c r="M22" s="38"/>
      <c r="N22" s="44">
        <v>3.35</v>
      </c>
      <c r="O22" s="83">
        <f t="shared" ref="O22" si="3">IF(M22&gt;N22,"ERROR",M22*L22)</f>
        <v>0</v>
      </c>
    </row>
    <row r="23" spans="1:15" ht="22.8" x14ac:dyDescent="0.25">
      <c r="A23" s="10">
        <v>4100241</v>
      </c>
      <c r="B23" s="68">
        <v>18</v>
      </c>
      <c r="C23" s="92"/>
      <c r="D23" s="51" t="s">
        <v>26</v>
      </c>
      <c r="E23" s="53" t="s">
        <v>12</v>
      </c>
      <c r="F23" s="52">
        <v>115</v>
      </c>
      <c r="G23" s="53" t="s">
        <v>25</v>
      </c>
      <c r="H23" s="57"/>
      <c r="I23" s="55">
        <v>7265</v>
      </c>
      <c r="J23" s="55">
        <v>293</v>
      </c>
      <c r="K23" s="55"/>
      <c r="L23" s="56">
        <f t="shared" si="0"/>
        <v>7558</v>
      </c>
      <c r="M23" s="38"/>
      <c r="N23" s="44"/>
      <c r="O23" s="83">
        <f t="shared" si="2"/>
        <v>0</v>
      </c>
    </row>
    <row r="24" spans="1:15" ht="25.2" x14ac:dyDescent="0.25">
      <c r="A24" s="10">
        <v>4101331</v>
      </c>
      <c r="B24" s="68">
        <v>19</v>
      </c>
      <c r="C24" s="92"/>
      <c r="D24" s="66" t="s">
        <v>65</v>
      </c>
      <c r="E24" s="58" t="s">
        <v>27</v>
      </c>
      <c r="F24" s="52">
        <v>115</v>
      </c>
      <c r="G24" s="53" t="s">
        <v>28</v>
      </c>
      <c r="H24" s="59" t="s">
        <v>29</v>
      </c>
      <c r="I24" s="55">
        <v>2746</v>
      </c>
      <c r="J24" s="55">
        <v>931</v>
      </c>
      <c r="K24" s="55">
        <v>13</v>
      </c>
      <c r="L24" s="56">
        <f t="shared" si="0"/>
        <v>3690</v>
      </c>
      <c r="M24" s="38"/>
      <c r="N24" s="44"/>
      <c r="O24" s="83">
        <f t="shared" si="2"/>
        <v>0</v>
      </c>
    </row>
    <row r="25" spans="1:15" ht="22.8" x14ac:dyDescent="0.25">
      <c r="A25" s="10">
        <v>4100061</v>
      </c>
      <c r="B25" s="68">
        <v>20</v>
      </c>
      <c r="C25" s="92"/>
      <c r="D25" s="51" t="s">
        <v>30</v>
      </c>
      <c r="E25" s="53" t="s">
        <v>12</v>
      </c>
      <c r="F25" s="52">
        <v>115</v>
      </c>
      <c r="G25" s="53" t="s">
        <v>18</v>
      </c>
      <c r="H25" s="57"/>
      <c r="I25" s="55">
        <v>2893408</v>
      </c>
      <c r="J25" s="55">
        <v>219840</v>
      </c>
      <c r="K25" s="55">
        <v>107976</v>
      </c>
      <c r="L25" s="56">
        <f t="shared" si="0"/>
        <v>3221224</v>
      </c>
      <c r="M25" s="38"/>
      <c r="N25" s="44">
        <v>0.68</v>
      </c>
      <c r="O25" s="83">
        <f t="shared" ref="O25:O26" si="4">IF(M25&gt;N25,"ERROR",M25*L25)</f>
        <v>0</v>
      </c>
    </row>
    <row r="26" spans="1:15" ht="22.8" x14ac:dyDescent="0.25">
      <c r="A26" s="10">
        <v>4100071</v>
      </c>
      <c r="B26" s="68">
        <v>21</v>
      </c>
      <c r="C26" s="92"/>
      <c r="D26" s="51" t="s">
        <v>31</v>
      </c>
      <c r="E26" s="52" t="s">
        <v>12</v>
      </c>
      <c r="F26" s="52">
        <v>115</v>
      </c>
      <c r="G26" s="53" t="s">
        <v>25</v>
      </c>
      <c r="H26" s="57"/>
      <c r="I26" s="55">
        <v>249647</v>
      </c>
      <c r="J26" s="55">
        <v>211111</v>
      </c>
      <c r="K26" s="55">
        <v>99944</v>
      </c>
      <c r="L26" s="56">
        <f t="shared" si="0"/>
        <v>560702</v>
      </c>
      <c r="M26" s="38"/>
      <c r="N26" s="44">
        <v>1.35</v>
      </c>
      <c r="O26" s="83">
        <f t="shared" si="4"/>
        <v>0</v>
      </c>
    </row>
    <row r="27" spans="1:15" ht="25.2" x14ac:dyDescent="0.25">
      <c r="A27" s="10">
        <v>4100083</v>
      </c>
      <c r="B27" s="68">
        <v>22</v>
      </c>
      <c r="C27" s="92"/>
      <c r="D27" s="66" t="s">
        <v>90</v>
      </c>
      <c r="E27" s="53" t="s">
        <v>12</v>
      </c>
      <c r="F27" s="52">
        <v>115</v>
      </c>
      <c r="G27" s="53" t="s">
        <v>18</v>
      </c>
      <c r="H27" s="60"/>
      <c r="I27" s="55">
        <v>3717</v>
      </c>
      <c r="J27" s="55">
        <v>3031</v>
      </c>
      <c r="K27" s="55">
        <v>480</v>
      </c>
      <c r="L27" s="56">
        <f t="shared" si="0"/>
        <v>7228</v>
      </c>
      <c r="M27" s="38"/>
      <c r="N27" s="44"/>
      <c r="O27" s="83">
        <f t="shared" si="2"/>
        <v>0</v>
      </c>
    </row>
    <row r="28" spans="1:15" ht="22.8" x14ac:dyDescent="0.25">
      <c r="A28" s="10">
        <v>4100324</v>
      </c>
      <c r="B28" s="68">
        <v>23</v>
      </c>
      <c r="C28" s="92"/>
      <c r="D28" s="63" t="s">
        <v>84</v>
      </c>
      <c r="E28" s="53" t="s">
        <v>12</v>
      </c>
      <c r="F28" s="52">
        <v>115</v>
      </c>
      <c r="G28" s="53"/>
      <c r="H28" s="60"/>
      <c r="I28" s="55">
        <v>316</v>
      </c>
      <c r="J28" s="55"/>
      <c r="K28" s="55">
        <v>91</v>
      </c>
      <c r="L28" s="56">
        <f t="shared" si="0"/>
        <v>407</v>
      </c>
      <c r="M28" s="38"/>
      <c r="N28" s="44"/>
      <c r="O28" s="83">
        <f t="shared" si="2"/>
        <v>0</v>
      </c>
    </row>
    <row r="29" spans="1:15" ht="22.8" x14ac:dyDescent="0.25">
      <c r="A29" s="10">
        <v>4100261</v>
      </c>
      <c r="B29" s="68">
        <v>24</v>
      </c>
      <c r="C29" s="92"/>
      <c r="D29" s="61" t="s">
        <v>32</v>
      </c>
      <c r="E29" s="53" t="s">
        <v>12</v>
      </c>
      <c r="F29" s="52">
        <v>323</v>
      </c>
      <c r="G29" s="53" t="s">
        <v>33</v>
      </c>
      <c r="H29" s="62"/>
      <c r="I29" s="55">
        <v>290880</v>
      </c>
      <c r="J29" s="55">
        <v>35904</v>
      </c>
      <c r="K29" s="55">
        <v>1728</v>
      </c>
      <c r="L29" s="56">
        <f t="shared" si="0"/>
        <v>328512</v>
      </c>
      <c r="M29" s="38"/>
      <c r="N29" s="44"/>
      <c r="O29" s="83">
        <f t="shared" si="2"/>
        <v>0</v>
      </c>
    </row>
    <row r="30" spans="1:15" ht="22.8" x14ac:dyDescent="0.25">
      <c r="A30" s="11">
        <v>4100273</v>
      </c>
      <c r="B30" s="68">
        <v>25</v>
      </c>
      <c r="C30" s="92"/>
      <c r="D30" s="51" t="s">
        <v>79</v>
      </c>
      <c r="E30" s="52" t="s">
        <v>66</v>
      </c>
      <c r="F30" s="52">
        <v>323</v>
      </c>
      <c r="G30" s="53" t="s">
        <v>33</v>
      </c>
      <c r="H30" s="54"/>
      <c r="I30" s="55">
        <v>1260</v>
      </c>
      <c r="J30" s="55">
        <v>412</v>
      </c>
      <c r="K30" s="55">
        <v>45</v>
      </c>
      <c r="L30" s="55">
        <f t="shared" si="0"/>
        <v>1717</v>
      </c>
      <c r="M30" s="38"/>
      <c r="N30" s="44">
        <v>2.91</v>
      </c>
      <c r="O30" s="83">
        <f>IF(M30&gt;N30,"ERROR",M30*L30)</f>
        <v>0</v>
      </c>
    </row>
    <row r="31" spans="1:15" ht="22.8" x14ac:dyDescent="0.25">
      <c r="A31" s="10">
        <v>4101171</v>
      </c>
      <c r="B31" s="68">
        <v>26</v>
      </c>
      <c r="C31" s="92"/>
      <c r="D31" s="51" t="s">
        <v>67</v>
      </c>
      <c r="E31" s="53" t="s">
        <v>66</v>
      </c>
      <c r="F31" s="52">
        <v>1361</v>
      </c>
      <c r="G31" s="53" t="s">
        <v>16</v>
      </c>
      <c r="H31" s="62"/>
      <c r="I31" s="55">
        <v>5712</v>
      </c>
      <c r="J31" s="55"/>
      <c r="K31" s="56">
        <v>684</v>
      </c>
      <c r="L31" s="56">
        <f t="shared" si="0"/>
        <v>6396</v>
      </c>
      <c r="M31" s="38"/>
      <c r="N31" s="44"/>
      <c r="O31" s="83">
        <f t="shared" si="2"/>
        <v>0</v>
      </c>
    </row>
    <row r="32" spans="1:15" ht="22.8" x14ac:dyDescent="0.25">
      <c r="A32" s="10">
        <v>4100471</v>
      </c>
      <c r="B32" s="68">
        <v>27</v>
      </c>
      <c r="C32" s="92"/>
      <c r="D32" s="51" t="s">
        <v>91</v>
      </c>
      <c r="E32" s="53" t="s">
        <v>12</v>
      </c>
      <c r="F32" s="52">
        <v>1361</v>
      </c>
      <c r="G32" s="53" t="s">
        <v>13</v>
      </c>
      <c r="H32" s="62"/>
      <c r="I32" s="55">
        <v>2420</v>
      </c>
      <c r="J32" s="55">
        <v>1783</v>
      </c>
      <c r="K32" s="56">
        <v>841</v>
      </c>
      <c r="L32" s="56">
        <f t="shared" si="0"/>
        <v>5044</v>
      </c>
      <c r="M32" s="38"/>
      <c r="N32" s="44"/>
      <c r="O32" s="83">
        <f t="shared" si="2"/>
        <v>0</v>
      </c>
    </row>
    <row r="33" spans="1:15" ht="22.8" x14ac:dyDescent="0.25">
      <c r="A33" s="13">
        <v>4100478</v>
      </c>
      <c r="B33" s="68">
        <v>28</v>
      </c>
      <c r="C33" s="92"/>
      <c r="D33" s="51" t="s">
        <v>34</v>
      </c>
      <c r="E33" s="53" t="s">
        <v>27</v>
      </c>
      <c r="F33" s="52">
        <v>1361</v>
      </c>
      <c r="G33" s="53" t="s">
        <v>13</v>
      </c>
      <c r="H33" s="62"/>
      <c r="I33" s="55">
        <v>113</v>
      </c>
      <c r="J33" s="55">
        <v>40</v>
      </c>
      <c r="K33" s="56"/>
      <c r="L33" s="56">
        <f t="shared" si="0"/>
        <v>153</v>
      </c>
      <c r="M33" s="38"/>
      <c r="N33" s="44"/>
      <c r="O33" s="83">
        <f t="shared" si="2"/>
        <v>0</v>
      </c>
    </row>
    <row r="34" spans="1:15" ht="22.8" x14ac:dyDescent="0.25">
      <c r="A34" s="10">
        <v>4100483</v>
      </c>
      <c r="B34" s="68">
        <v>29</v>
      </c>
      <c r="C34" s="92"/>
      <c r="D34" s="90" t="s">
        <v>88</v>
      </c>
      <c r="E34" s="53" t="s">
        <v>27</v>
      </c>
      <c r="F34" s="52">
        <v>1361</v>
      </c>
      <c r="G34" s="53" t="s">
        <v>35</v>
      </c>
      <c r="H34" s="62"/>
      <c r="I34" s="55">
        <v>837</v>
      </c>
      <c r="J34" s="55">
        <v>214</v>
      </c>
      <c r="K34" s="56"/>
      <c r="L34" s="56">
        <f t="shared" si="0"/>
        <v>1051</v>
      </c>
      <c r="M34" s="38"/>
      <c r="N34" s="44"/>
      <c r="O34" s="83">
        <f t="shared" si="2"/>
        <v>0</v>
      </c>
    </row>
    <row r="35" spans="1:15" ht="22.8" x14ac:dyDescent="0.25">
      <c r="A35" s="10">
        <v>4100480</v>
      </c>
      <c r="B35" s="68">
        <v>30</v>
      </c>
      <c r="C35" s="92"/>
      <c r="D35" s="51" t="s">
        <v>36</v>
      </c>
      <c r="E35" s="53" t="s">
        <v>27</v>
      </c>
      <c r="F35" s="52">
        <v>1361</v>
      </c>
      <c r="G35" s="53" t="s">
        <v>35</v>
      </c>
      <c r="H35" s="62"/>
      <c r="I35" s="55">
        <v>215</v>
      </c>
      <c r="J35" s="55">
        <v>99</v>
      </c>
      <c r="K35" s="56">
        <v>2</v>
      </c>
      <c r="L35" s="56">
        <f t="shared" si="0"/>
        <v>316</v>
      </c>
      <c r="M35" s="38"/>
      <c r="N35" s="44"/>
      <c r="O35" s="83">
        <f t="shared" si="2"/>
        <v>0</v>
      </c>
    </row>
    <row r="36" spans="1:15" ht="22.8" x14ac:dyDescent="0.25">
      <c r="A36" s="13">
        <v>4101251</v>
      </c>
      <c r="B36" s="68">
        <v>31</v>
      </c>
      <c r="C36" s="92"/>
      <c r="D36" s="51" t="s">
        <v>68</v>
      </c>
      <c r="E36" s="53" t="s">
        <v>27</v>
      </c>
      <c r="F36" s="52">
        <v>1361</v>
      </c>
      <c r="G36" s="53" t="s">
        <v>35</v>
      </c>
      <c r="H36" s="62"/>
      <c r="I36" s="55">
        <v>749</v>
      </c>
      <c r="J36" s="55">
        <v>214</v>
      </c>
      <c r="K36" s="56">
        <v>4</v>
      </c>
      <c r="L36" s="56">
        <f t="shared" si="0"/>
        <v>967</v>
      </c>
      <c r="M36" s="38"/>
      <c r="N36" s="44"/>
      <c r="O36" s="83">
        <f t="shared" si="2"/>
        <v>0</v>
      </c>
    </row>
    <row r="37" spans="1:15" ht="22.8" x14ac:dyDescent="0.25">
      <c r="A37" s="10">
        <v>4100304</v>
      </c>
      <c r="B37" s="68">
        <v>32</v>
      </c>
      <c r="C37" s="92"/>
      <c r="D37" s="51" t="s">
        <v>95</v>
      </c>
      <c r="E37" s="58" t="s">
        <v>12</v>
      </c>
      <c r="F37" s="52">
        <v>1361</v>
      </c>
      <c r="G37" s="53" t="s">
        <v>35</v>
      </c>
      <c r="H37" s="52"/>
      <c r="I37" s="55">
        <v>3512</v>
      </c>
      <c r="J37" s="55">
        <v>1566</v>
      </c>
      <c r="K37" s="56">
        <v>776</v>
      </c>
      <c r="L37" s="56">
        <f t="shared" si="0"/>
        <v>5854</v>
      </c>
      <c r="M37" s="38"/>
      <c r="N37" s="44"/>
      <c r="O37" s="83">
        <f t="shared" si="2"/>
        <v>0</v>
      </c>
    </row>
    <row r="38" spans="1:15" ht="22.8" x14ac:dyDescent="0.25">
      <c r="A38" s="10">
        <v>4100312</v>
      </c>
      <c r="B38" s="68">
        <v>33</v>
      </c>
      <c r="C38" s="92"/>
      <c r="D38" s="51" t="s">
        <v>92</v>
      </c>
      <c r="E38" s="53" t="s">
        <v>27</v>
      </c>
      <c r="F38" s="52">
        <v>285</v>
      </c>
      <c r="G38" s="53" t="s">
        <v>18</v>
      </c>
      <c r="H38" s="62"/>
      <c r="I38" s="55">
        <v>1884</v>
      </c>
      <c r="J38" s="55"/>
      <c r="K38" s="56">
        <v>5</v>
      </c>
      <c r="L38" s="56">
        <f t="shared" ref="L38" si="5">SUM(I38:K38)</f>
        <v>1889</v>
      </c>
      <c r="M38" s="38"/>
      <c r="N38" s="44"/>
      <c r="O38" s="83"/>
    </row>
    <row r="39" spans="1:15" ht="22.8" x14ac:dyDescent="0.25">
      <c r="A39" s="10">
        <v>4100173</v>
      </c>
      <c r="B39" s="68">
        <v>34</v>
      </c>
      <c r="C39" s="92"/>
      <c r="D39" s="66" t="s">
        <v>83</v>
      </c>
      <c r="E39" s="52" t="s">
        <v>12</v>
      </c>
      <c r="F39" s="52"/>
      <c r="G39" s="53" t="s">
        <v>18</v>
      </c>
      <c r="H39" s="62"/>
      <c r="I39" s="55">
        <v>31500</v>
      </c>
      <c r="J39" s="55">
        <v>12548</v>
      </c>
      <c r="K39" s="56">
        <v>1008</v>
      </c>
      <c r="L39" s="56">
        <f t="shared" si="0"/>
        <v>45056</v>
      </c>
      <c r="M39" s="38"/>
      <c r="N39" s="44"/>
      <c r="O39" s="83">
        <f t="shared" si="2"/>
        <v>0</v>
      </c>
    </row>
    <row r="40" spans="1:15" ht="22.8" x14ac:dyDescent="0.25">
      <c r="A40" s="10">
        <v>4100175</v>
      </c>
      <c r="B40" s="68">
        <v>35</v>
      </c>
      <c r="C40" s="92"/>
      <c r="D40" s="51" t="s">
        <v>82</v>
      </c>
      <c r="E40" s="52" t="s">
        <v>12</v>
      </c>
      <c r="F40" s="52"/>
      <c r="G40" s="53" t="s">
        <v>37</v>
      </c>
      <c r="H40" s="62"/>
      <c r="I40" s="55">
        <v>58916</v>
      </c>
      <c r="J40" s="55">
        <v>10040</v>
      </c>
      <c r="K40" s="56">
        <v>11224</v>
      </c>
      <c r="L40" s="56">
        <f t="shared" si="0"/>
        <v>80180</v>
      </c>
      <c r="M40" s="38"/>
      <c r="N40" s="44"/>
      <c r="O40" s="83">
        <f t="shared" si="2"/>
        <v>0</v>
      </c>
    </row>
    <row r="41" spans="1:15" ht="22.8" x14ac:dyDescent="0.25">
      <c r="A41" s="10">
        <v>4101151</v>
      </c>
      <c r="B41" s="68">
        <v>36</v>
      </c>
      <c r="C41" s="92"/>
      <c r="D41" s="51" t="s">
        <v>38</v>
      </c>
      <c r="E41" s="52" t="s">
        <v>12</v>
      </c>
      <c r="F41" s="52"/>
      <c r="G41" s="53" t="s">
        <v>18</v>
      </c>
      <c r="H41" s="62"/>
      <c r="I41" s="55">
        <v>19756</v>
      </c>
      <c r="J41" s="55"/>
      <c r="K41" s="56"/>
      <c r="L41" s="56">
        <f t="shared" si="0"/>
        <v>19756</v>
      </c>
      <c r="M41" s="38"/>
      <c r="N41" s="44"/>
      <c r="O41" s="83">
        <f t="shared" si="2"/>
        <v>0</v>
      </c>
    </row>
    <row r="42" spans="1:15" ht="22.8" x14ac:dyDescent="0.25">
      <c r="A42" s="10">
        <v>4100103</v>
      </c>
      <c r="B42" s="68">
        <v>37</v>
      </c>
      <c r="C42" s="92"/>
      <c r="D42" s="51" t="s">
        <v>39</v>
      </c>
      <c r="E42" s="52" t="s">
        <v>12</v>
      </c>
      <c r="F42" s="52"/>
      <c r="G42" s="53" t="s">
        <v>18</v>
      </c>
      <c r="H42" s="62"/>
      <c r="I42" s="55">
        <v>125508</v>
      </c>
      <c r="J42" s="55">
        <v>146740</v>
      </c>
      <c r="K42" s="56">
        <v>79300</v>
      </c>
      <c r="L42" s="56">
        <f t="shared" si="0"/>
        <v>351548</v>
      </c>
      <c r="M42" s="38"/>
      <c r="N42" s="44">
        <v>2.0099999999999998</v>
      </c>
      <c r="O42" s="83">
        <f t="shared" ref="O42:O43" si="6">IF(M42&gt;N42,"ERROR",M42*L42)</f>
        <v>0</v>
      </c>
    </row>
    <row r="43" spans="1:15" ht="22.8" x14ac:dyDescent="0.25">
      <c r="A43" s="10">
        <v>4100162</v>
      </c>
      <c r="B43" s="68">
        <v>38</v>
      </c>
      <c r="C43" s="92"/>
      <c r="D43" s="51" t="s">
        <v>69</v>
      </c>
      <c r="E43" s="52" t="s">
        <v>12</v>
      </c>
      <c r="F43" s="52"/>
      <c r="G43" s="53" t="s">
        <v>37</v>
      </c>
      <c r="H43" s="62"/>
      <c r="I43" s="55">
        <v>825360</v>
      </c>
      <c r="J43" s="55">
        <v>35400</v>
      </c>
      <c r="K43" s="56">
        <v>3396</v>
      </c>
      <c r="L43" s="56">
        <f t="shared" si="0"/>
        <v>864156</v>
      </c>
      <c r="M43" s="38"/>
      <c r="N43" s="44">
        <v>0.96</v>
      </c>
      <c r="O43" s="83">
        <f t="shared" si="6"/>
        <v>0</v>
      </c>
    </row>
    <row r="44" spans="1:15" ht="25.2" x14ac:dyDescent="0.25">
      <c r="A44" s="10">
        <v>4100163</v>
      </c>
      <c r="B44" s="68">
        <v>39</v>
      </c>
      <c r="C44" s="92"/>
      <c r="D44" s="66" t="s">
        <v>85</v>
      </c>
      <c r="E44" s="52" t="s">
        <v>12</v>
      </c>
      <c r="F44" s="52"/>
      <c r="G44" s="53" t="s">
        <v>18</v>
      </c>
      <c r="H44" s="62"/>
      <c r="I44" s="55">
        <v>61444</v>
      </c>
      <c r="J44" s="55"/>
      <c r="K44" s="56">
        <v>3480</v>
      </c>
      <c r="L44" s="56">
        <f t="shared" si="0"/>
        <v>64924</v>
      </c>
      <c r="M44" s="38"/>
      <c r="N44" s="44"/>
      <c r="O44" s="83">
        <f t="shared" si="2"/>
        <v>0</v>
      </c>
    </row>
    <row r="45" spans="1:15" ht="22.8" x14ac:dyDescent="0.25">
      <c r="A45" s="10">
        <v>4100115</v>
      </c>
      <c r="B45" s="68">
        <v>40</v>
      </c>
      <c r="C45" s="92"/>
      <c r="D45" s="51" t="s">
        <v>80</v>
      </c>
      <c r="E45" s="53" t="s">
        <v>12</v>
      </c>
      <c r="F45" s="52"/>
      <c r="G45" s="53" t="s">
        <v>18</v>
      </c>
      <c r="H45" s="62"/>
      <c r="I45" s="55">
        <v>36792</v>
      </c>
      <c r="J45" s="55">
        <v>6732</v>
      </c>
      <c r="K45" s="56">
        <v>3960</v>
      </c>
      <c r="L45" s="56">
        <f t="shared" si="0"/>
        <v>47484</v>
      </c>
      <c r="M45" s="38"/>
      <c r="N45" s="44"/>
      <c r="O45" s="83">
        <f t="shared" si="2"/>
        <v>0</v>
      </c>
    </row>
    <row r="46" spans="1:15" ht="24.6" x14ac:dyDescent="0.25">
      <c r="A46" s="10">
        <v>4101261</v>
      </c>
      <c r="B46" s="68">
        <v>41</v>
      </c>
      <c r="C46" s="92"/>
      <c r="D46" s="104" t="s">
        <v>94</v>
      </c>
      <c r="E46" s="105"/>
      <c r="F46" s="105"/>
      <c r="G46" s="105"/>
      <c r="H46" s="105"/>
      <c r="I46" s="105"/>
      <c r="J46" s="105"/>
      <c r="K46" s="106"/>
      <c r="L46" s="94">
        <v>0</v>
      </c>
      <c r="M46" s="95"/>
      <c r="N46" s="96">
        <v>0</v>
      </c>
      <c r="O46" s="97">
        <f t="shared" si="2"/>
        <v>0</v>
      </c>
    </row>
    <row r="47" spans="1:15" s="12" customFormat="1" ht="22.8" x14ac:dyDescent="0.25">
      <c r="A47" s="11">
        <v>4100152</v>
      </c>
      <c r="B47" s="68">
        <v>42</v>
      </c>
      <c r="C47" s="92"/>
      <c r="D47" s="51" t="s">
        <v>40</v>
      </c>
      <c r="E47" s="53" t="s">
        <v>12</v>
      </c>
      <c r="F47" s="52">
        <v>285</v>
      </c>
      <c r="G47" s="53" t="s">
        <v>13</v>
      </c>
      <c r="H47" s="57"/>
      <c r="I47" s="55">
        <v>883316</v>
      </c>
      <c r="J47" s="55">
        <v>720</v>
      </c>
      <c r="K47" s="55">
        <v>1296</v>
      </c>
      <c r="L47" s="55">
        <f t="shared" si="0"/>
        <v>885332</v>
      </c>
      <c r="M47" s="38"/>
      <c r="N47" s="44">
        <v>0.65</v>
      </c>
      <c r="O47" s="83">
        <f t="shared" ref="O47" si="7">IF(M47&gt;N47,"ERROR",M47*L47)</f>
        <v>0</v>
      </c>
    </row>
    <row r="48" spans="1:15" s="12" customFormat="1" ht="22.8" x14ac:dyDescent="0.25">
      <c r="A48" s="11">
        <v>4100091</v>
      </c>
      <c r="B48" s="68">
        <v>43</v>
      </c>
      <c r="C48" s="92"/>
      <c r="D48" s="51" t="s">
        <v>41</v>
      </c>
      <c r="E48" s="53" t="s">
        <v>12</v>
      </c>
      <c r="F48" s="52">
        <v>285</v>
      </c>
      <c r="G48" s="53" t="s">
        <v>13</v>
      </c>
      <c r="H48" s="57"/>
      <c r="I48" s="55">
        <v>85608</v>
      </c>
      <c r="J48" s="55"/>
      <c r="K48" s="55"/>
      <c r="L48" s="55">
        <f t="shared" si="0"/>
        <v>85608</v>
      </c>
      <c r="M48" s="38"/>
      <c r="N48" s="44"/>
      <c r="O48" s="83">
        <f t="shared" si="2"/>
        <v>0</v>
      </c>
    </row>
    <row r="49" spans="1:17" ht="22.8" x14ac:dyDescent="0.25">
      <c r="A49" s="11">
        <v>4100332</v>
      </c>
      <c r="B49" s="68">
        <v>44</v>
      </c>
      <c r="C49" s="92"/>
      <c r="D49" s="51" t="s">
        <v>89</v>
      </c>
      <c r="E49" s="53" t="s">
        <v>12</v>
      </c>
      <c r="F49" s="52">
        <v>285</v>
      </c>
      <c r="G49" s="53" t="s">
        <v>13</v>
      </c>
      <c r="H49" s="52"/>
      <c r="I49" s="55">
        <v>100548</v>
      </c>
      <c r="J49" s="55">
        <v>4108</v>
      </c>
      <c r="K49" s="55"/>
      <c r="L49" s="55">
        <f t="shared" si="0"/>
        <v>104656</v>
      </c>
      <c r="M49" s="38"/>
      <c r="N49" s="44"/>
      <c r="O49" s="83">
        <f t="shared" si="2"/>
        <v>0</v>
      </c>
    </row>
    <row r="50" spans="1:17" ht="22.8" x14ac:dyDescent="0.25">
      <c r="A50" s="10">
        <v>4100405</v>
      </c>
      <c r="B50" s="68">
        <v>45</v>
      </c>
      <c r="C50" s="92"/>
      <c r="D50" s="51" t="s">
        <v>42</v>
      </c>
      <c r="E50" s="53" t="s">
        <v>12</v>
      </c>
      <c r="F50" s="52">
        <v>285</v>
      </c>
      <c r="G50" s="53" t="s">
        <v>18</v>
      </c>
      <c r="H50" s="62" t="s">
        <v>43</v>
      </c>
      <c r="I50" s="55">
        <v>34512</v>
      </c>
      <c r="J50" s="55">
        <v>8096</v>
      </c>
      <c r="K50" s="56">
        <v>2532</v>
      </c>
      <c r="L50" s="56">
        <f t="shared" si="0"/>
        <v>45140</v>
      </c>
      <c r="M50" s="38"/>
      <c r="N50" s="44"/>
      <c r="O50" s="83">
        <f t="shared" si="2"/>
        <v>0</v>
      </c>
    </row>
    <row r="51" spans="1:17" ht="22.8" x14ac:dyDescent="0.25">
      <c r="A51" s="10">
        <v>41001013</v>
      </c>
      <c r="B51" s="68">
        <v>46</v>
      </c>
      <c r="C51" s="92"/>
      <c r="D51" s="51" t="s">
        <v>70</v>
      </c>
      <c r="E51" s="53" t="s">
        <v>12</v>
      </c>
      <c r="F51" s="52">
        <v>286</v>
      </c>
      <c r="G51" s="53" t="s">
        <v>37</v>
      </c>
      <c r="H51" s="62"/>
      <c r="I51" s="55">
        <v>88</v>
      </c>
      <c r="J51" s="55"/>
      <c r="K51" s="56"/>
      <c r="L51" s="56">
        <f t="shared" si="0"/>
        <v>88</v>
      </c>
      <c r="M51" s="38"/>
      <c r="N51" s="44"/>
      <c r="O51" s="83">
        <f t="shared" si="2"/>
        <v>0</v>
      </c>
    </row>
    <row r="52" spans="1:17" ht="22.8" x14ac:dyDescent="0.25">
      <c r="A52" s="10">
        <v>41001014</v>
      </c>
      <c r="B52" s="68">
        <v>47</v>
      </c>
      <c r="C52" s="92"/>
      <c r="D52" s="51" t="s">
        <v>71</v>
      </c>
      <c r="E52" s="53" t="s">
        <v>72</v>
      </c>
      <c r="F52" s="52">
        <v>285</v>
      </c>
      <c r="G52" s="53" t="s">
        <v>18</v>
      </c>
      <c r="H52" s="62"/>
      <c r="I52" s="55">
        <v>121</v>
      </c>
      <c r="J52" s="55"/>
      <c r="K52" s="56">
        <v>48</v>
      </c>
      <c r="L52" s="56">
        <f>169*3</f>
        <v>507</v>
      </c>
      <c r="M52" s="38"/>
      <c r="N52" s="44"/>
      <c r="O52" s="83">
        <f t="shared" si="2"/>
        <v>0</v>
      </c>
    </row>
    <row r="53" spans="1:17" ht="25.2" x14ac:dyDescent="0.25">
      <c r="A53" s="10">
        <v>4100441</v>
      </c>
      <c r="B53" s="68">
        <v>48</v>
      </c>
      <c r="C53" s="92"/>
      <c r="D53" s="66" t="s">
        <v>87</v>
      </c>
      <c r="E53" s="53" t="s">
        <v>12</v>
      </c>
      <c r="F53" s="52">
        <v>285</v>
      </c>
      <c r="G53" s="53" t="s">
        <v>18</v>
      </c>
      <c r="H53" s="62"/>
      <c r="I53" s="55">
        <v>514</v>
      </c>
      <c r="J53" s="55">
        <v>737</v>
      </c>
      <c r="K53" s="56">
        <v>1380</v>
      </c>
      <c r="L53" s="56">
        <f t="shared" si="0"/>
        <v>2631</v>
      </c>
      <c r="M53" s="38"/>
      <c r="N53" s="44"/>
      <c r="O53" s="83">
        <f t="shared" si="2"/>
        <v>0</v>
      </c>
    </row>
    <row r="54" spans="1:17" ht="22.8" x14ac:dyDescent="0.25">
      <c r="A54" s="10">
        <v>41001122</v>
      </c>
      <c r="B54" s="68">
        <v>49</v>
      </c>
      <c r="C54" s="92"/>
      <c r="D54" s="63" t="s">
        <v>73</v>
      </c>
      <c r="E54" s="53" t="s">
        <v>12</v>
      </c>
      <c r="F54" s="52">
        <v>285</v>
      </c>
      <c r="G54" s="53" t="s">
        <v>13</v>
      </c>
      <c r="H54" s="62"/>
      <c r="I54" s="55">
        <v>21680</v>
      </c>
      <c r="J54" s="55">
        <v>11315</v>
      </c>
      <c r="K54" s="56">
        <v>9560</v>
      </c>
      <c r="L54" s="56">
        <f t="shared" si="0"/>
        <v>42555</v>
      </c>
      <c r="M54" s="38"/>
      <c r="N54" s="44"/>
      <c r="O54" s="83">
        <f t="shared" si="2"/>
        <v>0</v>
      </c>
    </row>
    <row r="55" spans="1:17" ht="22.8" x14ac:dyDescent="0.25">
      <c r="A55" s="10">
        <v>4100344</v>
      </c>
      <c r="B55" s="68">
        <v>50</v>
      </c>
      <c r="C55" s="92"/>
      <c r="D55" s="51" t="s">
        <v>44</v>
      </c>
      <c r="E55" s="53" t="s">
        <v>12</v>
      </c>
      <c r="F55" s="64"/>
      <c r="G55" s="53" t="s">
        <v>35</v>
      </c>
      <c r="H55" s="52"/>
      <c r="I55" s="55">
        <v>325</v>
      </c>
      <c r="J55" s="55">
        <v>1511</v>
      </c>
      <c r="K55" s="56">
        <v>1540</v>
      </c>
      <c r="L55" s="56">
        <f t="shared" si="0"/>
        <v>3376</v>
      </c>
      <c r="M55" s="38"/>
      <c r="N55" s="44"/>
      <c r="O55" s="83">
        <f t="shared" si="2"/>
        <v>0</v>
      </c>
    </row>
    <row r="56" spans="1:17" ht="22.8" x14ac:dyDescent="0.25">
      <c r="A56" s="10">
        <v>4100127</v>
      </c>
      <c r="B56" s="68">
        <v>51</v>
      </c>
      <c r="C56" s="92"/>
      <c r="D56" s="51" t="s">
        <v>45</v>
      </c>
      <c r="E56" s="53" t="s">
        <v>12</v>
      </c>
      <c r="F56" s="64"/>
      <c r="G56" s="53" t="s">
        <v>35</v>
      </c>
      <c r="H56" s="52"/>
      <c r="I56" s="55">
        <v>4510</v>
      </c>
      <c r="J56" s="55">
        <v>2087</v>
      </c>
      <c r="K56" s="56">
        <v>20174</v>
      </c>
      <c r="L56" s="56">
        <f t="shared" si="0"/>
        <v>26771</v>
      </c>
      <c r="M56" s="38"/>
      <c r="N56" s="44"/>
      <c r="O56" s="83">
        <f t="shared" si="2"/>
        <v>0</v>
      </c>
    </row>
    <row r="57" spans="1:17" s="12" customFormat="1" ht="25.2" x14ac:dyDescent="0.25">
      <c r="A57" s="91">
        <v>4100354</v>
      </c>
      <c r="B57" s="68">
        <v>52</v>
      </c>
      <c r="C57" s="92"/>
      <c r="D57" s="66" t="s">
        <v>74</v>
      </c>
      <c r="E57" s="53" t="s">
        <v>27</v>
      </c>
      <c r="F57" s="52">
        <v>1743</v>
      </c>
      <c r="G57" s="53" t="s">
        <v>35</v>
      </c>
      <c r="H57" s="53" t="s">
        <v>46</v>
      </c>
      <c r="I57" s="55">
        <v>2459</v>
      </c>
      <c r="J57" s="55">
        <v>1829</v>
      </c>
      <c r="K57" s="55">
        <v>466</v>
      </c>
      <c r="L57" s="55">
        <f>SUM(I57:K57)/2</f>
        <v>2377</v>
      </c>
      <c r="M57" s="38"/>
      <c r="N57" s="44"/>
      <c r="O57" s="83">
        <f t="shared" si="2"/>
        <v>0</v>
      </c>
    </row>
    <row r="58" spans="1:17" ht="25.2" x14ac:dyDescent="0.25">
      <c r="A58" s="10">
        <v>4100126</v>
      </c>
      <c r="B58" s="68">
        <v>53</v>
      </c>
      <c r="C58" s="92"/>
      <c r="D58" s="65" t="s">
        <v>47</v>
      </c>
      <c r="E58" s="53" t="s">
        <v>12</v>
      </c>
      <c r="F58" s="52">
        <v>1743</v>
      </c>
      <c r="G58" s="53" t="s">
        <v>35</v>
      </c>
      <c r="H58" s="53" t="s">
        <v>48</v>
      </c>
      <c r="I58" s="55">
        <v>934210</v>
      </c>
      <c r="J58" s="55">
        <v>73420</v>
      </c>
      <c r="K58" s="56">
        <v>4500</v>
      </c>
      <c r="L58" s="56">
        <f t="shared" si="0"/>
        <v>1012130</v>
      </c>
      <c r="M58" s="38"/>
      <c r="N58" s="44">
        <v>2.0699999999999998</v>
      </c>
      <c r="O58" s="83">
        <f>IF(M58&gt;N58,"ERROR",M58*L58)</f>
        <v>0</v>
      </c>
    </row>
    <row r="59" spans="1:17" ht="22.8" x14ac:dyDescent="0.25">
      <c r="A59" s="10">
        <v>4100361</v>
      </c>
      <c r="B59" s="68">
        <v>54</v>
      </c>
      <c r="C59" s="92"/>
      <c r="D59" s="51" t="s">
        <v>49</v>
      </c>
      <c r="E59" s="52" t="s">
        <v>12</v>
      </c>
      <c r="F59" s="52"/>
      <c r="G59" s="53"/>
      <c r="H59" s="62"/>
      <c r="I59" s="55">
        <v>2441</v>
      </c>
      <c r="J59" s="55">
        <v>1082</v>
      </c>
      <c r="K59" s="56">
        <v>6225</v>
      </c>
      <c r="L59" s="56">
        <f t="shared" si="0"/>
        <v>9748</v>
      </c>
      <c r="M59" s="38"/>
      <c r="N59" s="44"/>
      <c r="O59" s="83">
        <f t="shared" si="2"/>
        <v>0</v>
      </c>
    </row>
    <row r="60" spans="1:17" ht="22.8" x14ac:dyDescent="0.25">
      <c r="A60" s="10">
        <v>4100371</v>
      </c>
      <c r="B60" s="68">
        <v>55</v>
      </c>
      <c r="C60" s="92"/>
      <c r="D60" s="51" t="s">
        <v>75</v>
      </c>
      <c r="E60" s="52" t="s">
        <v>27</v>
      </c>
      <c r="F60" s="52"/>
      <c r="G60" s="53"/>
      <c r="H60" s="62"/>
      <c r="I60" s="55">
        <v>480</v>
      </c>
      <c r="J60" s="55">
        <v>102</v>
      </c>
      <c r="K60" s="56"/>
      <c r="L60" s="56">
        <f t="shared" si="0"/>
        <v>582</v>
      </c>
      <c r="M60" s="38"/>
      <c r="N60" s="44"/>
      <c r="O60" s="83">
        <f t="shared" si="2"/>
        <v>0</v>
      </c>
    </row>
    <row r="61" spans="1:17" ht="22.8" x14ac:dyDescent="0.25">
      <c r="A61" s="10">
        <v>4100391</v>
      </c>
      <c r="B61" s="68">
        <v>56</v>
      </c>
      <c r="C61" s="92"/>
      <c r="D61" s="66" t="s">
        <v>81</v>
      </c>
      <c r="E61" s="53" t="s">
        <v>27</v>
      </c>
      <c r="F61" s="53"/>
      <c r="G61" s="53"/>
      <c r="H61" s="52"/>
      <c r="I61" s="55">
        <v>1174</v>
      </c>
      <c r="J61" s="55">
        <v>269</v>
      </c>
      <c r="K61" s="56"/>
      <c r="L61" s="56">
        <f t="shared" si="0"/>
        <v>1443</v>
      </c>
      <c r="M61" s="38"/>
      <c r="N61" s="44"/>
      <c r="O61" s="83">
        <f t="shared" si="2"/>
        <v>0</v>
      </c>
    </row>
    <row r="62" spans="1:17" ht="76.5" customHeight="1" thickBot="1" x14ac:dyDescent="0.4">
      <c r="B62" s="69"/>
      <c r="C62" s="25"/>
      <c r="D62" s="26"/>
      <c r="E62" s="27"/>
      <c r="F62" s="27"/>
      <c r="G62" s="28"/>
      <c r="H62" s="29"/>
      <c r="I62" s="30"/>
      <c r="J62" s="30"/>
      <c r="K62" s="30"/>
      <c r="L62" s="30"/>
      <c r="M62" s="80" t="s">
        <v>57</v>
      </c>
      <c r="N62" s="31">
        <v>12400000</v>
      </c>
      <c r="O62" s="89"/>
      <c r="P62" s="93"/>
      <c r="Q62" s="93"/>
    </row>
    <row r="63" spans="1:17" ht="54.6" thickBot="1" x14ac:dyDescent="0.4">
      <c r="B63" s="99" t="s">
        <v>50</v>
      </c>
      <c r="C63" s="100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32" t="s">
        <v>58</v>
      </c>
      <c r="O63" s="88">
        <f>SUM(O6:O62)</f>
        <v>0</v>
      </c>
    </row>
    <row r="64" spans="1:17" ht="43.5" customHeight="1" thickBot="1" x14ac:dyDescent="0.4">
      <c r="B64" s="102" t="s">
        <v>56</v>
      </c>
      <c r="C64" s="101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72"/>
      <c r="O64" s="87"/>
    </row>
    <row r="65" spans="2:15" ht="18.600000000000001" thickBot="1" x14ac:dyDescent="0.4">
      <c r="B65" s="70"/>
      <c r="C65" s="71"/>
      <c r="D65" s="73"/>
      <c r="E65" s="74"/>
      <c r="F65" s="75"/>
      <c r="G65" s="75"/>
      <c r="H65" s="76"/>
      <c r="I65" s="77"/>
      <c r="J65" s="77"/>
      <c r="K65" s="77"/>
      <c r="L65" s="77"/>
      <c r="M65" s="78"/>
      <c r="N65" s="79"/>
      <c r="O65" s="84"/>
    </row>
    <row r="66" spans="2:15" ht="18" x14ac:dyDescent="0.35">
      <c r="B66" s="14"/>
      <c r="C66" s="14"/>
      <c r="D66" s="15"/>
      <c r="E66" s="14"/>
      <c r="F66" s="14"/>
      <c r="G66" s="14"/>
      <c r="H66" s="14"/>
      <c r="I66" s="14"/>
      <c r="J66" s="14"/>
      <c r="K66" s="14"/>
      <c r="L66" s="14"/>
      <c r="M66" s="39"/>
      <c r="N66" s="16"/>
      <c r="O66" s="85"/>
    </row>
    <row r="67" spans="2:15" ht="18" x14ac:dyDescent="0.35">
      <c r="B67" s="14"/>
      <c r="C67" s="14"/>
      <c r="D67" s="15"/>
      <c r="E67" s="14"/>
      <c r="F67" s="14"/>
      <c r="G67" s="14"/>
      <c r="H67" s="14"/>
      <c r="I67" s="14"/>
      <c r="J67" s="14"/>
      <c r="K67" s="14"/>
      <c r="L67" s="14"/>
      <c r="M67" s="39"/>
      <c r="N67" s="16"/>
      <c r="O67" s="34"/>
    </row>
    <row r="68" spans="2:15" ht="18" x14ac:dyDescent="0.35">
      <c r="B68" s="14"/>
      <c r="C68" s="14"/>
      <c r="D68" s="15"/>
      <c r="E68" s="14"/>
      <c r="F68" s="14"/>
      <c r="G68" s="14"/>
      <c r="H68" s="14"/>
      <c r="I68" s="14"/>
      <c r="J68" s="14"/>
      <c r="K68" s="14"/>
      <c r="L68" s="14"/>
      <c r="M68" s="39"/>
      <c r="N68" s="16"/>
      <c r="O68" s="85"/>
    </row>
    <row r="69" spans="2:15" ht="18" x14ac:dyDescent="0.35">
      <c r="B69" s="14"/>
      <c r="C69" s="14"/>
      <c r="D69" s="15"/>
      <c r="E69" s="14"/>
      <c r="F69" s="14"/>
      <c r="G69" s="14"/>
      <c r="H69" s="14"/>
      <c r="I69" s="14"/>
      <c r="J69" s="14"/>
      <c r="K69" s="14"/>
      <c r="L69" s="14"/>
      <c r="M69" s="39"/>
      <c r="N69" s="16"/>
      <c r="O69" s="85"/>
    </row>
    <row r="70" spans="2:15" ht="18" x14ac:dyDescent="0.35">
      <c r="B70" s="14"/>
      <c r="C70" s="14"/>
      <c r="D70" s="3"/>
      <c r="E70" s="16"/>
      <c r="F70" s="1"/>
      <c r="G70" s="1"/>
      <c r="H70" s="17"/>
      <c r="I70" s="18"/>
      <c r="J70" s="18"/>
      <c r="K70" s="18"/>
      <c r="L70" s="18"/>
      <c r="M70" s="40"/>
      <c r="N70" s="16"/>
      <c r="O70" s="86"/>
    </row>
    <row r="71" spans="2:15" ht="18" x14ac:dyDescent="0.35">
      <c r="B71" s="19"/>
      <c r="C71" s="19"/>
      <c r="D71" s="3"/>
      <c r="E71" s="19"/>
      <c r="F71" s="2"/>
      <c r="G71" s="2"/>
      <c r="H71" s="20"/>
      <c r="I71" s="21"/>
      <c r="J71" s="21"/>
      <c r="K71" s="21"/>
      <c r="L71" s="21"/>
      <c r="M71" s="41"/>
      <c r="N71" s="19"/>
      <c r="O71" s="35"/>
    </row>
    <row r="72" spans="2:15" ht="72" x14ac:dyDescent="0.35">
      <c r="B72" s="19"/>
      <c r="C72" s="19"/>
      <c r="D72" s="22" t="s">
        <v>51</v>
      </c>
      <c r="E72" s="19"/>
      <c r="F72" s="2"/>
      <c r="G72" s="23" t="s">
        <v>52</v>
      </c>
      <c r="H72" s="20"/>
      <c r="I72" s="24"/>
      <c r="J72" s="24"/>
      <c r="K72" s="24"/>
      <c r="L72" s="24"/>
      <c r="M72" s="42" t="s">
        <v>53</v>
      </c>
      <c r="N72" s="19"/>
      <c r="O72" s="35"/>
    </row>
  </sheetData>
  <sheetProtection algorithmName="SHA-512" hashValue="eu6mFCgcIF8BseN5nxmOLzgAELlSGX+0gC5mP7+LwB4mjdDGlpgYqrC1hMQpPBZtS0HpphAdHHaPtadvVo0nFw==" saltValue="KqtD299vVbz3I/712al3Kw==" spinCount="100000" sheet="1" objects="1" scenarios="1"/>
  <mergeCells count="3">
    <mergeCell ref="B63:M63"/>
    <mergeCell ref="B64:M64"/>
    <mergeCell ref="D46:K46"/>
  </mergeCells>
  <conditionalFormatting sqref="Q68:Q1048576">
    <cfRule type="cellIs" dxfId="26" priority="30" operator="greaterThan">
      <formula>0.08</formula>
    </cfRule>
    <cfRule type="cellIs" dxfId="25" priority="31" operator="greaterThan">
      <formula>0.097059822</formula>
    </cfRule>
  </conditionalFormatting>
  <conditionalFormatting sqref="M7:M10">
    <cfRule type="expression" dxfId="24" priority="29">
      <formula>M7&gt;N7</formula>
    </cfRule>
  </conditionalFormatting>
  <conditionalFormatting sqref="M13">
    <cfRule type="expression" dxfId="23" priority="28">
      <formula>M13&gt;N13</formula>
    </cfRule>
  </conditionalFormatting>
  <conditionalFormatting sqref="M19">
    <cfRule type="expression" dxfId="22" priority="27">
      <formula>M19&gt;N19</formula>
    </cfRule>
  </conditionalFormatting>
  <conditionalFormatting sqref="M22">
    <cfRule type="expression" dxfId="21" priority="26">
      <formula>M22&gt;N22</formula>
    </cfRule>
  </conditionalFormatting>
  <conditionalFormatting sqref="M25">
    <cfRule type="expression" dxfId="20" priority="24">
      <formula>M25&gt;N25</formula>
    </cfRule>
  </conditionalFormatting>
  <conditionalFormatting sqref="M26">
    <cfRule type="expression" dxfId="19" priority="23">
      <formula>M26&gt;N26</formula>
    </cfRule>
  </conditionalFormatting>
  <conditionalFormatting sqref="M30">
    <cfRule type="expression" dxfId="18" priority="22">
      <formula>M30&gt;N30</formula>
    </cfRule>
  </conditionalFormatting>
  <conditionalFormatting sqref="M42">
    <cfRule type="expression" dxfId="17" priority="21">
      <formula>M42&gt;N42</formula>
    </cfRule>
  </conditionalFormatting>
  <conditionalFormatting sqref="M43">
    <cfRule type="expression" dxfId="16" priority="20">
      <formula>M43&gt;N43</formula>
    </cfRule>
  </conditionalFormatting>
  <conditionalFormatting sqref="M47">
    <cfRule type="expression" dxfId="15" priority="19">
      <formula>M47&gt;N47</formula>
    </cfRule>
  </conditionalFormatting>
  <conditionalFormatting sqref="M58">
    <cfRule type="expression" dxfId="14" priority="16">
      <formula>M58&gt;N58</formula>
    </cfRule>
  </conditionalFormatting>
  <conditionalFormatting sqref="C7:C10">
    <cfRule type="expression" dxfId="13" priority="14">
      <formula>C7&gt;D7</formula>
    </cfRule>
  </conditionalFormatting>
  <conditionalFormatting sqref="C13">
    <cfRule type="expression" dxfId="12" priority="13">
      <formula>C13&gt;D13</formula>
    </cfRule>
  </conditionalFormatting>
  <conditionalFormatting sqref="C19">
    <cfRule type="expression" dxfId="11" priority="12">
      <formula>C19&gt;D19</formula>
    </cfRule>
  </conditionalFormatting>
  <conditionalFormatting sqref="C22">
    <cfRule type="expression" dxfId="10" priority="11">
      <formula>C22&gt;D22</formula>
    </cfRule>
  </conditionalFormatting>
  <conditionalFormatting sqref="C23">
    <cfRule type="expression" dxfId="9" priority="10">
      <formula>C23&gt;D23</formula>
    </cfRule>
  </conditionalFormatting>
  <conditionalFormatting sqref="C25">
    <cfRule type="expression" dxfId="8" priority="9">
      <formula>C25&gt;D25</formula>
    </cfRule>
  </conditionalFormatting>
  <conditionalFormatting sqref="C26">
    <cfRule type="expression" dxfId="7" priority="8">
      <formula>C26&gt;D26</formula>
    </cfRule>
  </conditionalFormatting>
  <conditionalFormatting sqref="C30">
    <cfRule type="expression" dxfId="6" priority="7">
      <formula>C30&gt;D30</formula>
    </cfRule>
  </conditionalFormatting>
  <conditionalFormatting sqref="C42">
    <cfRule type="expression" dxfId="5" priority="6">
      <formula>C42&gt;D42</formula>
    </cfRule>
  </conditionalFormatting>
  <conditionalFormatting sqref="C43">
    <cfRule type="expression" dxfId="4" priority="5">
      <formula>C43&gt;D43</formula>
    </cfRule>
  </conditionalFormatting>
  <conditionalFormatting sqref="C47">
    <cfRule type="expression" dxfId="3" priority="4">
      <formula>C47&gt;D47</formula>
    </cfRule>
  </conditionalFormatting>
  <conditionalFormatting sqref="C48">
    <cfRule type="expression" dxfId="2" priority="3">
      <formula>C48&gt;D48</formula>
    </cfRule>
  </conditionalFormatting>
  <conditionalFormatting sqref="C49">
    <cfRule type="expression" dxfId="1" priority="2">
      <formula>C49&gt;D49</formula>
    </cfRule>
  </conditionalFormatting>
  <conditionalFormatting sqref="C58">
    <cfRule type="expression" dxfId="0" priority="1">
      <formula>C58&gt;D58</formula>
    </cfRule>
  </conditionalFormatting>
  <dataValidations count="1">
    <dataValidation type="custom" allowBlank="1" showInputMessage="1" showErrorMessage="1" error="חריגה מסך עלות כוללת" sqref="M6:M61">
      <formula1>$O$63&lt;$N$62</formula1>
    </dataValidation>
  </dataValidations>
  <pageMargins left="0.7" right="0.7" top="0.75" bottom="0.75" header="0.3" footer="0.3"/>
  <pageSetup paperSize="9" scale="46" orientation="portrait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מחיר למכרז חלב</vt:lpstr>
    </vt:vector>
  </TitlesOfParts>
  <Company>שירות בתי הסוהר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מזון - רען מזון - שמעון אדרי</dc:creator>
  <cp:lastModifiedBy>ענף מכרזים וקניות - רצ קניינים - שירן חלפון</cp:lastModifiedBy>
  <cp:lastPrinted>2020-07-16T07:26:13Z</cp:lastPrinted>
  <dcterms:created xsi:type="dcterms:W3CDTF">2020-03-09T07:29:45Z</dcterms:created>
  <dcterms:modified xsi:type="dcterms:W3CDTF">2020-11-04T11:42:59Z</dcterms:modified>
</cp:coreProperties>
</file>